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Luis Fernando\Documents\LUIS FER  todo  SEPT   19\3.     DISTRISEGURIDAD\PLAN ACCION 2025\REPORTE MARZO 2025\"/>
    </mc:Choice>
  </mc:AlternateContent>
  <xr:revisionPtr revIDLastSave="0" documentId="13_ncr:1_{F773F8E1-7E17-49D1-82EE-FC663975213C}" xr6:coauthVersionLast="47" xr6:coauthVersionMax="47" xr10:uidLastSave="{00000000-0000-0000-0000-000000000000}"/>
  <bookViews>
    <workbookView xWindow="-120" yWindow="-120" windowWidth="20730" windowHeight="11160" tabRatio="589" activeTab="3" xr2:uid="{00000000-000D-0000-FFFF-FFFF00000000}"/>
  </bookViews>
  <sheets>
    <sheet name="INSTRUCTIVO" sheetId="8" r:id="rId1"/>
    <sheet name="1. ESTRATÉGICO" sheetId="1" r:id="rId2"/>
    <sheet name="2. GESTIÓN-MIPG GIOVANA"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ESTRATÉGICO'!$A$1:$Z$7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6" i="6" l="1"/>
  <c r="AO46" i="6"/>
  <c r="AM46" i="6"/>
  <c r="AQ42" i="6"/>
  <c r="AP42" i="6"/>
  <c r="AO40" i="6"/>
  <c r="AN40" i="6"/>
  <c r="AM40" i="6"/>
  <c r="AQ38" i="6"/>
  <c r="AP38" i="6"/>
  <c r="AQ10" i="6"/>
  <c r="AP10" i="6"/>
  <c r="AN35" i="6"/>
  <c r="AO35" i="6"/>
  <c r="AM35" i="6"/>
  <c r="AN49" i="6" l="1"/>
  <c r="AM49" i="6"/>
  <c r="AO49" i="6"/>
  <c r="V30" i="1"/>
  <c r="U30" i="1"/>
  <c r="W25" i="1"/>
  <c r="V25" i="1"/>
  <c r="V21" i="1"/>
  <c r="W20" i="1"/>
  <c r="W19" i="1"/>
  <c r="W16" i="1"/>
  <c r="W17" i="1"/>
  <c r="W15" i="1"/>
  <c r="V18" i="1"/>
  <c r="W14" i="1"/>
  <c r="W9" i="1"/>
  <c r="W10" i="1"/>
  <c r="W11" i="1"/>
  <c r="W12" i="1"/>
  <c r="V22" i="1"/>
  <c r="V20" i="1"/>
  <c r="V19" i="1"/>
  <c r="U18" i="1"/>
  <c r="V16" i="1"/>
  <c r="V17" i="1"/>
  <c r="V15" i="1"/>
  <c r="V14" i="1"/>
  <c r="U14" i="1"/>
  <c r="V9" i="1"/>
  <c r="V10" i="1"/>
  <c r="V11" i="1"/>
  <c r="V12" i="1"/>
  <c r="V13" i="1"/>
  <c r="V8" i="1"/>
  <c r="U15" i="1"/>
  <c r="U16" i="1"/>
  <c r="U17" i="1"/>
  <c r="U19" i="1"/>
  <c r="U20" i="1"/>
  <c r="U9" i="1"/>
  <c r="U10" i="1"/>
  <c r="U11" i="1"/>
  <c r="U12" i="1"/>
  <c r="U13" i="1"/>
  <c r="T9" i="1"/>
  <c r="T10" i="1"/>
  <c r="T11" i="1"/>
  <c r="T12" i="1"/>
  <c r="T13" i="1"/>
  <c r="T15" i="1"/>
  <c r="T16" i="1"/>
  <c r="T17" i="1"/>
  <c r="T19" i="1"/>
  <c r="T20" i="1"/>
  <c r="T22" i="1"/>
  <c r="T8" i="1"/>
  <c r="S9" i="1"/>
  <c r="S10" i="1"/>
  <c r="AP49" i="6" l="1"/>
  <c r="AQ49" i="6"/>
  <c r="W18" i="1"/>
  <c r="W30" i="1" s="1"/>
  <c r="R7" i="1"/>
  <c r="N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F4892D0A-6503-4961-9E96-157E9C7105BD}">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86B295B5-747F-44E1-B984-D2234A60B015}">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A8" authorId="1" shapeId="0" xr:uid="{8E398F8D-A793-4719-97AD-A0C63BD4DCF3}">
      <text>
        <r>
          <rPr>
            <sz val="9"/>
            <color indexed="81"/>
            <rFont val="Tahoma"/>
            <family val="2"/>
          </rPr>
          <t xml:space="preserve">VER ANEXO 1
</t>
        </r>
      </text>
    </comment>
    <comment ref="AB8" authorId="1" shapeId="0" xr:uid="{93F83470-8154-4421-A550-98DB5AB9DD09}">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<sst xmlns="http://schemas.openxmlformats.org/spreadsheetml/2006/main" count="869" uniqueCount="414">
  <si>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</si>
  <si>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</si>
  <si>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</si>
  <si>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</si>
  <si>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</si>
  <si>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</si>
  <si>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</si>
  <si>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</si>
  <si>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</si>
  <si>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</si>
  <si>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</si>
  <si>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</si>
  <si>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</si>
  <si>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</si>
  <si>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</si>
  <si>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</si>
  <si>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</si>
  <si>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</si>
  <si>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</si>
  <si>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</si>
  <si>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</si>
  <si>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</si>
  <si>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</si>
  <si>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</si>
  <si>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</si>
  <si>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</si>
  <si>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</si>
  <si>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</si>
  <si>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</si>
  <si>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</si>
  <si>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</si>
  <si>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</si>
  <si>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</si>
  <si>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</si>
  <si>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</si>
  <si>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</si>
  <si>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</si>
  <si>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</si>
  <si>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</si>
  <si>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</si>
  <si>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</si>
  <si>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</si>
  <si>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</si>
  <si>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</si>
  <si>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</si>
  <si>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</si>
  <si>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</si>
  <si>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</si>
  <si>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</si>
  <si>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</si>
  <si>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</si>
  <si>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</si>
  <si>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</si>
  <si>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</si>
  <si>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</si>
  <si>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</si>
  <si>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</si>
  <si>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</si>
  <si>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</si>
  <si>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</si>
  <si>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</si>
  <si>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</si>
  <si>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</si>
  <si>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</si>
  <si>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</si>
  <si>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</si>
  <si>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</si>
  <si>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</si>
  <si>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</si>
  <si>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</si>
  <si>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</si>
  <si>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</si>
  <si>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</si>
  <si>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</si>
  <si>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</si>
  <si>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</si>
  <si>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</si>
  <si>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</si>
  <si>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</si>
  <si>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</si>
  <si>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</si>
  <si>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</si>
  <si>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</si>
  <si>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</si>
  <si>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</si>
  <si>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</si>
  <si>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</si>
  <si>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</si>
  <si>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</si>
  <si>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</si>
  <si>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</si>
  <si>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</si>
  <si>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</si>
  <si>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</si>
  <si>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</si>
  <si>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</si>
  <si>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</si>
  <si>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</si>
  <si>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</si>
  <si>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</si>
  <si>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</si>
  <si>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</si>
  <si>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</si>
  <si>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</si>
  <si>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</si>
  <si>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</si>
  <si>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</si>
  <si>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</si>
  <si>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</si>
  <si>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</si>
  <si>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</si>
  <si>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</si>
  <si>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</si>
  <si>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</si>
  <si>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</si>
  <si>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</si>
  <si>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</si>
  <si>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</si>
  <si>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</si>
  <si>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</si>
  <si>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</si>
  <si>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</si>
  <si>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</si>
  <si>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</si>
  <si>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</si>
  <si>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</si>
  <si>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</si>
  <si>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</si>
  <si>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</si>
  <si>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</si>
  <si>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</si>
  <si>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</si>
  <si>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</si>
  <si>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</si>
  <si>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</si>
  <si>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</si>
  <si>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</si>
  <si>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</si>
  <si>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</si>
  <si>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</si>
  <si>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</si>
  <si>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</si>
  <si>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</si>
  <si>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</si>
  <si>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</si>
  <si>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</si>
  <si>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</si>
  <si>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</si>
  <si>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</si>
  <si>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</si>
  <si>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</si>
  <si>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</si>
  <si>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</si>
  <si>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</si>
  <si>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</si>
  <si>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</si>
  <si>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</si>
  <si>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</si>
  <si>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</si>
  <si>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</si>
  <si>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</si>
  <si>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</si>
  <si>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</si>
  <si>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</si>
  <si>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</si>
  <si>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</si>
  <si>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</si>
  <si>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</si>
  <si>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</si>
  <si>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</si>
  <si>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</si>
  <si>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</si>
  <si>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</si>
  <si>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</si>
  <si>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</si>
  <si>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</si>
  <si>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</si>
  <si>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</si>
  <si>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</si>
  <si>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</si>
  <si>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</si>
  <si>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</si>
  <si>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</si>
  <si>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</si>
  <si>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</si>
  <si>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</si>
  <si>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</si>
  <si>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</si>
  <si>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</si>
  <si>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</si>
  <si>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</si>
  <si>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</si>
  <si>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</si>
  <si>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</si>
  <si>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</si>
  <si>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</si>
  <si>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</si>
  <si>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</si>
  <si>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</si>
  <si>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</si>
  <si>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</si>
  <si>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</si>
  <si>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</si>
  <si>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</si>
  <si>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</si>
  <si>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</si>
  <si>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</si>
  <si>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</si>
  <si>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</si>
  <si>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</si>
  <si>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</si>
  <si>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</si>
  <si>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</si>
  <si>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</si>
  <si>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</si>
  <si>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</si>
  <si>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</si>
  <si>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</si>
  <si>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</si>
  <si>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</si>
  <si>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</si>
  <si>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</si>
  <si>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</si>
  <si>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</si>
  <si>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</si>
  <si>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</si>
  <si>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</si>
  <si>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SEGURIDAD HUMANA</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</si>
  <si>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</si>
  <si>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</si>
  <si>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</si>
  <si>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</si>
  <si>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</si>
  <si>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</si>
  <si>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</si>
  <si>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</si>
  <si>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</si>
  <si>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Mantener ochocientas setenta y nueve (879) cámaras</t>
  </si>
  <si>
    <t>Instalar ochocientas cuarenta y nueve (849) cámaras nuevas</t>
  </si>
  <si>
    <t xml:space="preserve">Implementar cuatrocientos cuarenta  (440) sistemas de información para la seguridad (alarmas comunitarias, drones, totem)
</t>
  </si>
  <si>
    <t xml:space="preserve">Adquirir ciento veinte 
(120) equipos de comunicación para la seguridad (tipo radio, equipos celulares) 
</t>
  </si>
  <si>
    <t xml:space="preserve">Construir cuatro (4) infraestructuras para la promoción de la cultura de la legalidad y la convivencia  CAIs, subestaciones, estaciones, centro de  inteligencia)
</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</si>
  <si>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</si>
  <si>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</si>
  <si>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</si>
  <si>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</si>
  <si>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</si>
  <si>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</si>
  <si>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</si>
  <si>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PLAN ESTRATÉGICO DE SEGURIDAD INTEGRAL TITAN 24</t>
  </si>
  <si>
    <t>SEGURIDAD YA EN LAS PLAYAS DE CARTAGENA</t>
  </si>
  <si>
    <t>CARTAGENA AVANZA EN CONVIVENCIA</t>
  </si>
  <si>
    <t>Cámaras de seguridad instaladas</t>
  </si>
  <si>
    <t>Cámaras de seguridad mantenidas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</si>
  <si>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</si>
  <si>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</si>
  <si>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</si>
  <si>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</si>
  <si>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</si>
  <si>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</si>
  <si>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</si>
  <si>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</si>
  <si>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</si>
  <si>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</si>
  <si>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</si>
  <si>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</si>
  <si>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</si>
  <si>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</si>
  <si>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</si>
  <si>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</si>
  <si>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</si>
  <si>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</si>
  <si>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</si>
  <si>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Seguridad Ciudadana y Orden Público</t>
  </si>
  <si>
    <t>16. Paz, justicia e instituciones sólidas</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</si>
  <si>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</si>
  <si>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</si>
  <si>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</si>
  <si>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</si>
  <si>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</si>
  <si>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</si>
  <si>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</si>
  <si>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</si>
  <si>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</si>
  <si>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</si>
  <si>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</si>
  <si>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SERVICIO</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</si>
  <si>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</si>
  <si>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</si>
  <si>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si</t>
  </si>
  <si>
    <t>serivicios</t>
  </si>
  <si>
    <t>servicios</t>
  </si>
  <si>
    <t>DISTRISEGURIDAD</t>
  </si>
  <si>
    <t>INCREMENTAR LA CAPACIDAD DE RESPUESTA DE LOS ORGANISMOS QUE SE ENCARGAN DE LA SEGURIDAD Y SOCORRO EN LAS PLAYAS EN EL DISTRITO DE CARTAGENA.</t>
  </si>
  <si>
    <t>AUMENTAR EL NUMERO DE GARITAS CONSTRUIDAS Y OPERANDO EN LA CIUDAD</t>
  </si>
  <si>
    <t>GARANTIZAR EQUIPAMIENTO INTEGRAL (MOVILIDAD, MATERIALES, ELEMENTOS, TECNOLOGIA) A ORGANISMOS DE SOCORRO EN PLAYAS</t>
  </si>
  <si>
    <t>Equipamiento turístico construido (producto principal del proyecto)</t>
  </si>
  <si>
    <t>Equipamientos turísticos dotados</t>
  </si>
  <si>
    <t xml:space="preserve">BIEN </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</si>
  <si>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</si>
  <si>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</si>
  <si>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SI</t>
  </si>
  <si>
    <t>ENTREGA BIEN</t>
  </si>
  <si>
    <t xml:space="preserve">Cuerpos de socorro que atienden seguridad y emergencias en playas </t>
  </si>
  <si>
    <t>Ciudadanos de Cartagena de Indias</t>
  </si>
  <si>
    <t>15 Unidades Comuneras de Gobierno Urbanas y 15 Unidades Comuneras de Gobierno Rurales.</t>
  </si>
  <si>
    <t>Unidad Comunera de Gobierno Urbana 1</t>
  </si>
  <si>
    <t xml:space="preserve">Fuerza publica, organismos de seguridad, ciudadanos y visitantes </t>
  </si>
  <si>
    <t>FORTALECER Y MEJORAR LA CAPACIDAD DE RESPUESTA DE LOS ORGANISMOS DE SEGURIDAD DEL DISRITO DE CARTAGENA</t>
  </si>
  <si>
    <t>AUMENTAR EL NUMERO DE CAMARAS INSTALADAS Y/O CON MANTENIMIENTO PARA ASEGURAR OPERACION Y SERVICIO IDONEO EN LA CIUDAD</t>
  </si>
  <si>
    <t>AMPLIAR Y FORTALECER LA PRESENCIA DE ORGANISMOS DE SEGURIDAD MEDIANTE LA
CONSTRUCCION DE INFRAESTRUCTURA (ADQUISICION PREDIOS, REALIZAR ESTUDIOS Y DISEÑOS, Y CONSTRUCCION)</t>
  </si>
  <si>
    <t>INCREMENTAR LA CANTIDAD DE SISTEMAS Y/O ELEMENTOS TECNOLOGICOS PARA LA PREVENCION DE LA SEGURIDAD</t>
  </si>
  <si>
    <t>FORTALECER LA CAPACIDAD DE LOS ORGANISMOS DE SEGURIDAD (PATRULLAJE Y CONTROL)</t>
  </si>
  <si>
    <t>ENTREGAR ELEMENTOS, MATERIALES, INSUMOS PARA OPERATIVIDAD DE ORGANISMOS DE SEGURIDAD COMO MATERIAL DE INTENDENCIA, OPERATIVO, DE SEGURIDAD PERSONAL, OTROS</t>
  </si>
  <si>
    <t>Producto 1: Servicio de vigilancia a través de cámaras de seguridad</t>
  </si>
  <si>
    <t>Producto 2: Servicio de información actualizado</t>
  </si>
  <si>
    <t>Producto 3: Servicio información implementado</t>
  </si>
  <si>
    <t>Producto 4: Infraestructura para la promoción a la cultura de la legalidad y a la convivencia construida y dotada (Producto principal del proyecto)</t>
  </si>
  <si>
    <t>Producto 5: Servicio de dotación para la movilidad operacional y el apoyo logístico</t>
  </si>
  <si>
    <t>Producto 6: Servicio de dotación de elementos de protección</t>
  </si>
  <si>
    <t>Realizar el pago de la Energía de Cámaras de Video Vigilancia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</si>
  <si>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</si>
  <si>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</si>
  <si>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</si>
  <si>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</si>
  <si>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</si>
  <si>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</si>
  <si>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</si>
  <si>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</si>
  <si>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AUMENTAR LA CANTIDAD DE EQUIPOS PARA COMUNICACIONES DE ORGANISMOS DE SEGURIDAD</t>
  </si>
  <si>
    <t>NO APLICA</t>
  </si>
  <si>
    <r>
      <t>DIRECCIONAMIENTO ESTRATEGICO Y PLANEACION :  
1.</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 xml:space="preserve">
2. </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3.</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GESTION DE PROYECTOS :
1.</t>
    </r>
    <r>
      <rPr>
        <sz val="11"/>
        <color theme="1"/>
        <rFont val="Aptos Narrow"/>
        <family val="2"/>
        <scheme val="minor"/>
      </rPr>
      <t xml:space="preserve"> El P.U.E. Planeacion Elabora el requerimiento de las necesidades y perfiles  de personal para su area  en cumplimiento de las funciones dirigido al Director General y Director Administrativo y financiero  Anualmente al inicio de la vigencia mediante un diagnostico de personal.
2. El P.U.E. Planeacion convocara a reunion a los funcionarios involucrados en la formulacion y ejecucion de los proyectos para hacer seguimiento a los mismos con una periodicidad trimestral con el fin de hacer seguimiento y restructuraciones si se requiere.</t>
    </r>
    <r>
      <rPr>
        <b/>
        <sz val="11"/>
        <color theme="1"/>
        <rFont val="Aptos Narrow"/>
        <family val="2"/>
        <scheme val="minor"/>
      </rPr>
      <t xml:space="preserve">
ENTREGA Y SUPERVISION:
1.</t>
    </r>
    <r>
      <rPr>
        <sz val="11"/>
        <color theme="1"/>
        <rFont val="Aptos Narrow"/>
        <family val="2"/>
        <scheme val="minor"/>
      </rPr>
      <t xml:space="preserve"> El Director Operativo realiza reuniones con el contratista para hacer  seguimiento   a la ejecucion de los contratos una vez al mes durante la ejecucion de los mismos.
</t>
    </r>
  </si>
  <si>
    <r>
      <t>DIRECCIONAMIENTO ESTRATEGICO Y PLANEACION :  
1.</t>
    </r>
    <r>
      <rPr>
        <sz val="11"/>
        <color theme="1"/>
        <rFont val="Aptos Narrow"/>
        <family val="2"/>
        <scheme val="minor"/>
      </rPr>
      <t xml:space="preserve"> Posibilidad de pérdida Reputacional y Económica por elaborar  planes, programas, proyectos, metas y/o actividades que no apunten al cumplimiento del objeto misional de la entidad debido a la falta de conocimiento u omisiones por parte del personal que elabora dichos planes, programas y proyectos. </t>
    </r>
    <r>
      <rPr>
        <b/>
        <sz val="11"/>
        <color theme="1"/>
        <rFont val="Aptos Narrow"/>
        <family val="2"/>
        <scheme val="minor"/>
      </rPr>
      <t xml:space="preserve">
2. </t>
    </r>
    <r>
      <rPr>
        <sz val="11"/>
        <color theme="1"/>
        <rFont val="Aptos Narrow"/>
        <family val="2"/>
        <scheme val="minor"/>
      </rPr>
      <t xml:space="preserve">Posibilidad de pérdida Reputacional y Económica por  incumplimiento de las metas trazadas en el plan de desarrollo debido a la no priorizacion en los planes estrategicos de actividades que apunten al cumplimiento de las metas del Plan de Desarrollo concernientes a Distriseguridad .
</t>
    </r>
    <r>
      <rPr>
        <b/>
        <sz val="11"/>
        <color theme="1"/>
        <rFont val="Aptos Narrow"/>
        <family val="2"/>
        <scheme val="minor"/>
      </rPr>
      <t>3.</t>
    </r>
    <r>
      <rPr>
        <sz val="11"/>
        <color theme="1"/>
        <rFont val="Aptos Narrow"/>
        <family val="2"/>
        <scheme val="minor"/>
      </rPr>
      <t xml:space="preserve"> Posibilidad de pérdida Reputacional Por resultados negativos en la medicion del desempeño institucional debido a la falta de seguimiento por parte de la segunda linea de defensa.
</t>
    </r>
    <r>
      <rPr>
        <b/>
        <sz val="11"/>
        <color theme="1"/>
        <rFont val="Aptos Narrow"/>
        <family val="2"/>
        <scheme val="minor"/>
      </rPr>
      <t xml:space="preserve">GESTION DE PROYECTOS :
1. </t>
    </r>
    <r>
      <rPr>
        <sz val="11"/>
        <color theme="1"/>
        <rFont val="Aptos Narrow"/>
        <family val="2"/>
        <scheme val="minor"/>
      </rPr>
      <t>Posibilidad de pérdida Reputacional y Económica por deficiencia en la formulacion y cumplimiento de requisitos de los proyectos ante Planeacion Distrital y/o entes financiadores debido a la contratacion del personal no idoneo para esta responsabilidad.
2. Posibilidad de pérdida Reputacional y Económica Por incumplimiento en los tiempos de entrega por la ejecucion de los proyectos  debido a multiple factores externos e internos que pueden afectar dicha entrega.</t>
    </r>
    <r>
      <rPr>
        <b/>
        <sz val="11"/>
        <color theme="1"/>
        <rFont val="Aptos Narrow"/>
        <family val="2"/>
        <scheme val="minor"/>
      </rPr>
      <t xml:space="preserve">
ENTREGA Y SUPERVISION:
1. </t>
    </r>
    <r>
      <rPr>
        <sz val="11"/>
        <color theme="1"/>
        <rFont val="Aptos Narrow"/>
        <family val="2"/>
        <scheme val="minor"/>
      </rPr>
      <t>Posibilidad de pérdida Económica y Reputacional por  incumplimiento de entrega de los bienes y/o servicios a las partes interesadas debidoa a la no entrega de los bienes y/o servicios por parte de Gestion Contractual .</t>
    </r>
  </si>
  <si>
    <r>
      <rPr>
        <b/>
        <sz val="11"/>
        <color theme="1"/>
        <rFont val="Aptos Narrow"/>
        <family val="2"/>
        <scheme val="minor"/>
      </rPr>
      <t>Planes Institucionales Asociados :</t>
    </r>
    <r>
      <rPr>
        <sz val="11"/>
        <color theme="1"/>
        <rFont val="Aptos Narrow"/>
        <family val="2"/>
        <scheme val="minor"/>
      </rPr>
      <t xml:space="preserve">
1.Plan Anual de Adquisiciones 
2.Plan anticorrupcion y atencion al ciudadano 
</t>
    </r>
    <r>
      <rPr>
        <b/>
        <sz val="11"/>
        <color theme="1"/>
        <rFont val="Aptos Narrow"/>
        <family val="2"/>
        <scheme val="minor"/>
      </rPr>
      <t xml:space="preserve">Planes Institucionales tranversales:
</t>
    </r>
    <r>
      <rPr>
        <sz val="11"/>
        <color theme="1"/>
        <rFont val="Aptos Narrow"/>
        <family val="2"/>
        <scheme val="minor"/>
      </rPr>
      <t xml:space="preserve">1. PINAR 
2. Plan Estrategico del Talento Humano.
3. Plan Anual de Vacantes.
4. Plan de prevision de resusos humanos.
5. Plan Institucional de capacitacion.
6. Plan de incentivos institucionales.
7. Plan Anual de seguridad y salud en el trabajo.
8. PETI
9. Plan de tratamiento de riesgos de seguridad y privacidad de la informacion.
10. Plan de seguridad y privacidad de la informacion. </t>
    </r>
  </si>
  <si>
    <t xml:space="preserve">Eficacia 
Eficiencia 
Efectividad 
Economia </t>
  </si>
  <si>
    <t xml:space="preserve">Trimestrales 
Mensuales 
Anuales </t>
  </si>
  <si>
    <r>
      <rPr>
        <b/>
        <sz val="11"/>
        <color theme="1"/>
        <rFont val="Aptos Narrow"/>
        <family val="2"/>
        <scheme val="minor"/>
      </rPr>
      <t>Direccionamientop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Entrega y supervision:</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</si>
  <si>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r>
      <rPr>
        <b/>
        <sz val="11"/>
        <color theme="1"/>
        <rFont val="Aptos Narrow"/>
        <family val="2"/>
        <scheme val="minor"/>
      </rPr>
      <t>DIRECCIONAMIENTO ESTRATEGICO Y PLANEACION :</t>
    </r>
    <r>
      <rPr>
        <sz val="11"/>
        <color theme="1"/>
        <rFont val="Aptos Narrow"/>
        <family val="2"/>
        <scheme val="minor"/>
      </rPr>
      <t xml:space="preserve"> 
1.</t>
    </r>
    <r>
      <rPr>
        <b/>
        <sz val="11"/>
        <color theme="1"/>
        <rFont val="Aptos Narrow"/>
        <family val="2"/>
        <scheme val="minor"/>
      </rPr>
      <t xml:space="preserve"> CUMPLIMIENTO DE PLANES ESTRATÉGICO:
</t>
    </r>
    <r>
      <rPr>
        <sz val="11"/>
        <color theme="1"/>
        <rFont val="Aptos Narrow"/>
        <family val="2"/>
        <scheme val="minor"/>
      </rPr>
      <t>PROM(% de cumplimiento de ejecucion de los planes en el tiempo programado).
META: 100%. 
2.</t>
    </r>
    <r>
      <rPr>
        <b/>
        <sz val="11"/>
        <color theme="1"/>
        <rFont val="Aptos Narrow"/>
        <family val="2"/>
        <scheme val="minor"/>
      </rPr>
      <t xml:space="preserve"> CUMPLIMIENTO DE CRONOGRAMA DE DIRECCIONAMIENTO ESTRATEGICO Y PLANEACION:</t>
    </r>
    <r>
      <rPr>
        <sz val="11"/>
        <color theme="1"/>
        <rFont val="Aptos Narrow"/>
        <family val="2"/>
        <scheme val="minor"/>
      </rPr>
      <t xml:space="preserve">
(Actividades ejecutadas en un periodo / Actividdaes programadas en el periodo) x 100. 
META: 100%.
3.</t>
    </r>
    <r>
      <rPr>
        <b/>
        <sz val="9"/>
        <color theme="1"/>
        <rFont val="Aptos Narrow"/>
        <family val="2"/>
        <scheme val="minor"/>
      </rPr>
      <t xml:space="preserve"> EFICIENCIA DEL CRONOGRAMA DE DEYP:</t>
    </r>
    <r>
      <rPr>
        <sz val="9"/>
        <color theme="1"/>
        <rFont val="Aptos Narrow"/>
        <family val="2"/>
        <scheme val="minor"/>
      </rPr>
      <t xml:space="preserve"> 
( Tiempo de ejecucion de actividades en un periodo de tiempo / Tiempo programado para a ejecucion d elas actividades en un periodo de tiempo) x 100.
META: 100 %.
4. </t>
    </r>
    <r>
      <rPr>
        <b/>
        <sz val="9"/>
        <color theme="1"/>
        <rFont val="Aptos Narrow"/>
        <family val="2"/>
        <scheme val="minor"/>
      </rPr>
      <t xml:space="preserve">EFECTIVIDAD DEL SISTEMA DE GESTION DE CALIDAD: </t>
    </r>
    <r>
      <rPr>
        <sz val="9"/>
        <color theme="1"/>
        <rFont val="Aptos Narrow"/>
        <family val="2"/>
        <scheme val="minor"/>
      </rPr>
      <t>Resultado de la calificación del desempeño del sistema de gestion de calidad .     META: 95%.
5.</t>
    </r>
    <r>
      <rPr>
        <b/>
        <sz val="9"/>
        <color theme="1"/>
        <rFont val="Aptos Narrow"/>
        <family val="2"/>
        <scheme val="minor"/>
      </rPr>
      <t xml:space="preserve">  ECONOMIA:</t>
    </r>
    <r>
      <rPr>
        <sz val="9"/>
        <color theme="1"/>
        <rFont val="Aptos Narrow"/>
        <family val="2"/>
        <scheme val="minor"/>
      </rPr>
      <t xml:space="preserve"> (Aportes de entidades financiadoras / Total de la inversion) x 100.
</t>
    </r>
    <r>
      <rPr>
        <b/>
        <sz val="9"/>
        <color theme="1"/>
        <rFont val="Aptos Narrow"/>
        <family val="2"/>
        <scheme val="minor"/>
      </rPr>
      <t xml:space="preserve">GESTION DE PROYECTOS:
</t>
    </r>
    <r>
      <rPr>
        <sz val="9"/>
        <color theme="1"/>
        <rFont val="Aptos Narrow"/>
        <family val="2"/>
        <scheme val="minor"/>
      </rPr>
      <t>1.</t>
    </r>
    <r>
      <rPr>
        <b/>
        <sz val="9"/>
        <color theme="1"/>
        <rFont val="Aptos Narrow"/>
        <family val="2"/>
        <scheme val="minor"/>
      </rPr>
      <t xml:space="preserve"> CUMPLIMIENTO DE ACTIVIDADES PROGRAMADAS EN EL CRONOGRAMA DE GESTIÓN DE PROYECTOS: 
</t>
    </r>
    <r>
      <rPr>
        <sz val="9"/>
        <color theme="1"/>
        <rFont val="Aptos Narrow"/>
        <family val="2"/>
        <scheme val="minor"/>
      </rPr>
      <t>(N. de actividades ejecutadas del periodo  / N. de actividades programadas Del periodo) x 100  
 META :  90%  
2.</t>
    </r>
    <r>
      <rPr>
        <b/>
        <sz val="9"/>
        <color theme="1"/>
        <rFont val="Aptos Narrow"/>
        <family val="2"/>
        <scheme val="minor"/>
      </rPr>
      <t xml:space="preserve"> RECURSOS GESTIONADOS Y DEBIDAMENTE INCORPORADOS:</t>
    </r>
    <r>
      <rPr>
        <sz val="9"/>
        <color theme="1"/>
        <rFont val="Aptos Narrow"/>
        <family val="2"/>
        <scheme val="minor"/>
      </rPr>
      <t xml:space="preserve">
(Recursos gestionados y debidamente aplicado en la operación de un proyecto en un periodo/ sobre el recurso necesitado para la operación del proyecto)x100
META:100%
3</t>
    </r>
    <r>
      <rPr>
        <b/>
        <sz val="9"/>
        <color theme="1"/>
        <rFont val="Aptos Narrow"/>
        <family val="2"/>
        <scheme val="minor"/>
      </rPr>
      <t>. EFICIENCIA CUMPLIMIENTO DE CRONOGRAMA DE GESTIÓN DE PROYECTOS:</t>
    </r>
    <r>
      <rPr>
        <sz val="9"/>
        <color theme="1"/>
        <rFont val="Aptos Narrow"/>
        <family val="2"/>
        <scheme val="minor"/>
      </rPr>
      <t xml:space="preserve">
(Tiempo ejecutado en las actividades del cronograma en un periodo / el tiempo programado de las actividades del cronograma en el periodo) x100
META:90%
4.</t>
    </r>
    <r>
      <rPr>
        <b/>
        <sz val="9"/>
        <color theme="1"/>
        <rFont val="Aptos Narrow"/>
        <family val="2"/>
        <scheme val="minor"/>
      </rPr>
      <t>ECONOMIA:</t>
    </r>
    <r>
      <rPr>
        <sz val="9"/>
        <color theme="1"/>
        <rFont val="Aptos Narrow"/>
        <family val="2"/>
        <scheme val="minor"/>
      </rPr>
      <t xml:space="preserve">  (Aportes de entidades financiadoras / total de la inversión) x 100
META: 75%
5. </t>
    </r>
    <r>
      <rPr>
        <b/>
        <sz val="9"/>
        <color theme="1"/>
        <rFont val="Aptos Narrow"/>
        <family val="2"/>
        <scheme val="minor"/>
      </rPr>
      <t xml:space="preserve">EFECTIVIDAD DEL PROCESO DE GESTION DE PROYECTOS  : </t>
    </r>
    <r>
      <rPr>
        <sz val="9"/>
        <color theme="1"/>
        <rFont val="Aptos Narrow"/>
        <family val="2"/>
        <scheme val="minor"/>
      </rPr>
      <t xml:space="preserve">
[Eficacia +( Eficiencia 1 + Eficiencia 2) +Economía] /3
Meta 90%
</t>
    </r>
    <r>
      <rPr>
        <b/>
        <sz val="9"/>
        <color theme="1"/>
        <rFont val="Aptos Narrow"/>
        <family val="2"/>
        <scheme val="minor"/>
      </rPr>
      <t>ENTREGA Y SUPERVISION: 
1. CUMPLIMIENTO DEL CRONOGRAMA DE ENTREGA Y SUPERVISIÓN:</t>
    </r>
    <r>
      <rPr>
        <sz val="9"/>
        <color theme="1"/>
        <rFont val="Aptos Narrow"/>
        <family val="2"/>
        <scheme val="minor"/>
      </rPr>
      <t xml:space="preserve">
(N. de actividades ejecutadas /N. de actividades programadas) X 100
META:  90%
2. </t>
    </r>
    <r>
      <rPr>
        <b/>
        <sz val="9"/>
        <color theme="1"/>
        <rFont val="Aptos Narrow"/>
        <family val="2"/>
        <scheme val="minor"/>
      </rPr>
      <t>ENTREGA OPORTUNA DE LOS BIENES Y SERVICIOS:</t>
    </r>
    <r>
      <rPr>
        <sz val="9"/>
        <color theme="1"/>
        <rFont val="Aptos Narrow"/>
        <family val="2"/>
        <scheme val="minor"/>
      </rPr>
      <t xml:space="preserve">
(Tiempo utilizado para la entrega de los bienes y/o servicios/ Tiempo programado para la entrega de los bienes y/o servicios. ) X 100 
META:  90%
3. </t>
    </r>
    <r>
      <rPr>
        <b/>
        <sz val="9"/>
        <color theme="1"/>
        <rFont val="Aptos Narrow"/>
        <family val="2"/>
        <scheme val="minor"/>
      </rPr>
      <t>EFECTIVIDAD DEL PROCESO DE ENTREGA Y SUPERVISION:</t>
    </r>
    <r>
      <rPr>
        <sz val="9"/>
        <color theme="1"/>
        <rFont val="Aptos Narrow"/>
        <family val="2"/>
        <scheme val="minor"/>
      </rPr>
      <t xml:space="preserve">
(Eficacia + Eficiencia) /2
META: 95%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</si>
  <si>
    <t xml:space="preserve">N.A. </t>
  </si>
  <si>
    <t xml:space="preserve">Direccionamiento Estrategico y Planeacion 
Gestion de Proyectos 
Entrega y Supervision  </t>
  </si>
  <si>
    <r>
      <rPr>
        <b/>
        <sz val="11"/>
        <color theme="1"/>
        <rFont val="Aptos Narrow"/>
        <family val="2"/>
        <scheme val="minor"/>
      </rPr>
      <t>Politica asociada a la meta:</t>
    </r>
    <r>
      <rPr>
        <sz val="11"/>
        <color theme="1"/>
        <rFont val="Aptos Narrow"/>
        <family val="2"/>
        <scheme val="minor"/>
      </rPr>
      <t xml:space="preserve">
- Planeación institucional.
- Seguimiento y evaluación del desempeño institucinal.
 - Gestión presupuestal y eficiencia del gasto público
- Fortalecimiento organizacional y simplificación de procesos.
- Trasnparencia a la información pública y lucha contra la corrupción.
- Compras y Contratacion Publica.
</t>
    </r>
    <r>
      <rPr>
        <b/>
        <sz val="11"/>
        <color theme="1"/>
        <rFont val="Aptos Narrow"/>
        <family val="2"/>
        <scheme val="minor"/>
      </rPr>
      <t xml:space="preserve"> Politicas Transversales a la Meta:</t>
    </r>
    <r>
      <rPr>
        <sz val="11"/>
        <color theme="1"/>
        <rFont val="Aptos Narrow"/>
        <family val="2"/>
        <scheme val="minor"/>
      </rPr>
      <t xml:space="preserve">
- Integridad.
- Mejora normativa.
- Política de gestión documental.
- Política de gestión del conocimiento.
- seguridad digital.
- Gobierno digital.
- control interno.
- servicio al ciudadano.
- Talento Humano.
- Defensa Juridica
- Gestion de la Informacion Estadistica.
- Participación ciudadana en la gestión pública.
</t>
    </r>
  </si>
  <si>
    <r>
      <rPr>
        <b/>
        <sz val="11"/>
        <color theme="1"/>
        <rFont val="Aptos Narrow"/>
        <family val="2"/>
        <scheme val="minor"/>
      </rPr>
      <t>Dimension asociada:</t>
    </r>
    <r>
      <rPr>
        <sz val="11"/>
        <color theme="1"/>
        <rFont val="Aptos Narrow"/>
        <family val="2"/>
        <scheme val="minor"/>
      </rPr>
      <t xml:space="preserve">
Direccionamiento estrategico y planeacion
Gestion con valores para resultados 
Evaluacion de resultados 
</t>
    </r>
    <r>
      <rPr>
        <b/>
        <sz val="11"/>
        <color theme="1"/>
        <rFont val="Aptos Narrow"/>
        <family val="2"/>
        <scheme val="minor"/>
      </rPr>
      <t>Dimensiones Transversales:</t>
    </r>
    <r>
      <rPr>
        <sz val="11"/>
        <color theme="1"/>
        <rFont val="Aptos Narrow"/>
        <family val="2"/>
        <scheme val="minor"/>
      </rPr>
      <t xml:space="preserve">
- Gestion del conocimiento y la innovación. 
-   Informacion y Comunicación.
- Gestion Talento Humano.
- Control Interno.
 </t>
    </r>
  </si>
  <si>
    <r>
      <rPr>
        <b/>
        <sz val="11"/>
        <color theme="1"/>
        <rFont val="Aptos Narrow"/>
        <family val="2"/>
        <scheme val="minor"/>
      </rPr>
      <t>DIRECCIONAMIENTO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 xml:space="preserve">ENTREGA Y SUPERVISION : </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</si>
  <si>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t>REPORTE META PRODUCTO DE  JUNIO A 31 DE AGOSTO DE 2024</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</si>
  <si>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</si>
  <si>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</si>
  <si>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</si>
  <si>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</si>
  <si>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</si>
  <si>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</si>
  <si>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</si>
  <si>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</si>
  <si>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</si>
  <si>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</si>
  <si>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</si>
  <si>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</si>
  <si>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</si>
  <si>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</si>
  <si>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</si>
  <si>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</si>
  <si>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</si>
  <si>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EJECUCIÓN PRESUPUESTAL SEGÚN GIROS DE SEPTIEMBRE A DICIEMBRE 31 DE 2024</t>
  </si>
  <si>
    <t>NO</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</si>
  <si>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</si>
  <si>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Realizar el mantenimiento de la infraestructura de Seguridad y Salvamento en el Marco del proyecto Fortalecimiento De La Seguridad En Las Playas Del Distrito De Cartagena De Indias BPIN 2024130010023</t>
  </si>
  <si>
    <t>PAGO</t>
  </si>
  <si>
    <t>RF - ICLD                                        
ICDE DISTRISEGURIDAD 1% IPU
RB IPU 1% DISTRISEGURIDAD</t>
  </si>
  <si>
    <t>ICDE TELEFONIA CONMUTADA
RF - ICLD                                        
ICDE DISTRISEGURIDAD 1% IPU
RB RF - ICLD</t>
  </si>
  <si>
    <t>FORTALECIMIENTO DE LA SEGURIDAD EN LAS PLAYAS DEL DISTRITO DE CARTAGENA DE INDIAS 2.3.3502.0200.2024130010023</t>
  </si>
  <si>
    <t>IMPLEMENTACIÓN DE INICIATIVAS PARA EL FOMENTO Y EL FORTALECIMIENTO DE LA CONVIVENCIA CIUDADANA EN EL DISTRITO DE CARTAGENA DE INDIAS 2.3.4501.1000.2024130010022</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</si>
  <si>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</si>
  <si>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</si>
  <si>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Entregar doscientos sesenta y ocho (268) vehículos para la seguridad (moto, camioneta, automóvil, camión,</t>
  </si>
  <si>
    <t>FECHA DE INICIO DE CONTRATACIÓN 2024</t>
  </si>
  <si>
    <t>REPORTE PRODUCTO DE 31 DE DICIEMBRE DE 2024</t>
  </si>
  <si>
    <t>AVANCE METAS PRODUCTOS A DICIEMBRE 31 DE 2024</t>
  </si>
  <si>
    <t>AVANCE METAS PRODUCTOS DURANTE CUATRIENIO 2024 2027</t>
  </si>
  <si>
    <t>AVANCE METAS PRODUCTOS A DIC. 31 DE 2024 PONDERADAS</t>
  </si>
  <si>
    <t>ACOMULADO DE JUNIO A 31 DE DICIEMBRE 2024</t>
  </si>
  <si>
    <t>AVANCE PROGRAMA</t>
  </si>
  <si>
    <t>AVANCE PLAN DE DESARROLLO</t>
  </si>
  <si>
    <t>APROPIACION PRESUPUESTAL DEFINITIVA</t>
  </si>
  <si>
    <t>EJECUCION PRESUPUESTAL SEGÚN COMPROMISOS</t>
  </si>
  <si>
    <t>EJECUCION PRESUPUESTAL SEGÚN GIROS</t>
  </si>
  <si>
    <t>PORCENTAJE EJECUTADO SEGÚN COMPROMISOS</t>
  </si>
  <si>
    <t>PORCENTAJE EJECUTADO SEGÚN GIROS</t>
  </si>
  <si>
    <t>EJECUCION FINANCIERA</t>
  </si>
  <si>
    <t>AVANCES ACTIVIDADES REPORTE ENERO - MARZO DE 2025</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</si>
  <si>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</si>
  <si>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</si>
  <si>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r>
      <t xml:space="preserve">Realizar Construcción, instalación, implementación y puesta en Funcionamiento - </t>
    </r>
    <r>
      <rPr>
        <b/>
        <sz val="9"/>
        <color rgb="FF000000"/>
        <rFont val="Arial"/>
        <family val="2"/>
      </rPr>
      <t>FASE IV</t>
    </r>
    <r>
      <rPr>
        <sz val="9"/>
        <color rgb="FF000000"/>
        <rFont val="Arial"/>
        <family val="2"/>
      </rPr>
      <t xml:space="preserve"> de la infraestructura y señalización en las playas del Distrito de Cartagena de Indias, en el Marco del proyecto Fortalecimiento De La Seguridad En Las Playas Del Distrito De Cartagena De Indias BPIN 2024130010023</t>
    </r>
  </si>
  <si>
    <t>Fortalecimiento del tejido social con comunicación de alto impacto en el marco del proyecto de Inversión Implementación De Iniciativas Para Fomento Y Fortalecer La Convivencia Ciudadana En El Distrito De Cartagena De Indias Con BPIN 2024130010022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</si>
  <si>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</si>
  <si>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</si>
  <si>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</si>
  <si>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A LA FECHA NO PRESENTA EJECUCION MEDIANTE PROCESO CONTRACTUAL</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</si>
  <si>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</si>
  <si>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</si>
  <si>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Realizar la Adquisiciónde Radios para red de taxitas en el Marco del proyecto Construcción y dotación para los organismos de seguridad, socorro, justicia y convivencia en Cartagena de Indias con BPIN 2024130010032</t>
  </si>
  <si>
    <t>Contratar la adquisición de elementos y herramientas tecnológicas para el fortalecimiento de la seccional de investigación criminal de la policía metropolitana de Cartagena</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</si>
  <si>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</si>
  <si>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</si>
  <si>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Realizar el Mantenimiento preventivo y correctivo de la infraestructura para uso de la Policía en el Marco del proyecto de inversión Construcción y dotación para los organismos de seguridad, socorro, justicia y convivencia en Cartagena de In</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</si>
  <si>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</si>
  <si>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</si>
  <si>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</si>
  <si>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</si>
  <si>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</si>
  <si>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</si>
  <si>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Contratar los servicios de un operador logístico para que lleve a cabo la organización, administración y realización de eventos y/o actividades según las necesidades de la entidad en el marco de la socialización de los proyectos de inversión de la entidad</t>
  </si>
  <si>
    <t xml:space="preserve">Garantizar logística (Alimentación) para la seguridad del Alcalde Mayor de Cartagena </t>
  </si>
  <si>
    <t xml:space="preserve">Garantizar los recursos para la realización de todas las estrategias y actividades de ciudad en el marco del proyecto SMART CITY EXPO CARTAGENA 2025  </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</si>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</sst>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s>
  <fonts count="51"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2"/>
      <color theme="1"/>
      <name val="Arial Narrow"/>
      <family val="2"/>
    </font>
    <font>
      <sz val="12"/>
      <color rgb="FF000000"/>
      <name val="Arial Narrow"/>
      <family val="2"/>
    </font>
    <font>
      <sz val="11"/>
      <color theme="1"/>
      <name val="Arial Narrow"/>
      <family val="2"/>
    </font>
    <font>
      <sz val="12"/>
      <color theme="1"/>
      <name val="Calibri"/>
      <family val="2"/>
    </font>
    <font>
      <sz val="9"/>
      <color rgb="FF000000"/>
      <name val="Arial"/>
      <family val="2"/>
    </font>
    <font>
      <sz val="10"/>
      <color rgb="FF000000"/>
      <name val="Arial"/>
      <family val="2"/>
    </font>
    <font>
      <b/>
      <sz val="10"/>
      <color theme="1"/>
      <name val="Arial"/>
      <family val="2"/>
    </font>
    <font>
      <b/>
      <sz val="10"/>
      <color rgb="FF000000"/>
      <name val="Arial"/>
      <family val="2"/>
    </font>
    <font>
      <b/>
      <sz val="9"/>
      <color theme="1"/>
      <name val="Aptos Narrow"/>
      <family val="2"/>
      <scheme val="minor"/>
    </font>
    <font>
      <sz val="9"/>
      <color theme="1"/>
      <name val="Aptos Narrow"/>
      <family val="2"/>
      <scheme val="minor"/>
    </font>
    <font>
      <b/>
      <sz val="10"/>
      <color rgb="FF000000"/>
      <name val="Calibri"/>
      <family val="2"/>
    </font>
    <font>
      <b/>
      <sz val="11"/>
      <color theme="1" tint="4.9989318521683403E-2"/>
      <name val="Aptos Narrow"/>
      <family val="2"/>
      <scheme val="minor"/>
    </font>
    <font>
      <b/>
      <sz val="18"/>
      <color theme="1" tint="4.9989318521683403E-2"/>
      <name val="Aptos Narrow"/>
      <family val="2"/>
      <scheme val="minor"/>
    </font>
    <font>
      <sz val="18"/>
      <color theme="1"/>
      <name val="Aptos Narrow"/>
      <family val="2"/>
      <scheme val="minor"/>
    </font>
    <font>
      <b/>
      <sz val="18"/>
      <color theme="1"/>
      <name val="Aptos Narrow"/>
      <family val="2"/>
      <scheme val="minor"/>
    </font>
    <font>
      <b/>
      <sz val="18"/>
      <color theme="1"/>
      <name val="Arial"/>
      <family val="2"/>
    </font>
    <font>
      <b/>
      <sz val="18"/>
      <color theme="1"/>
      <name val="Arial Narrow"/>
      <family val="2"/>
    </font>
    <font>
      <b/>
      <sz val="18"/>
      <color theme="1"/>
      <name val="Calibri"/>
      <family val="2"/>
    </font>
    <font>
      <b/>
      <sz val="18"/>
      <color rgb="FF000000"/>
      <name val="Arial Narrow"/>
      <family val="2"/>
    </font>
    <font>
      <b/>
      <sz val="11"/>
      <color theme="0"/>
      <name val="Arial"/>
      <family val="2"/>
    </font>
    <font>
      <sz val="12"/>
      <color rgb="FF000000"/>
      <name val="Arial"/>
      <family val="2"/>
    </font>
    <font>
      <b/>
      <sz val="12"/>
      <color rgb="FF000000"/>
      <name val="Arial"/>
      <family val="2"/>
    </font>
    <font>
      <b/>
      <sz val="9"/>
      <color rgb="FF000000"/>
      <name val="Arial"/>
      <family val="2"/>
    </font>
    <font>
      <sz val="11"/>
      <color rgb="FF000000"/>
      <name val="Arial"/>
      <family val="2"/>
    </font>
    <font>
      <sz val="11"/>
      <name val="Arial"/>
      <family val="2"/>
    </font>
  </fonts>
  <fills count="2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49998474074526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0000"/>
        <bgColor indexed="64"/>
      </patternFill>
    </fill>
    <fill>
      <patternFill patternType="solid">
        <fgColor rgb="FFFFCC99"/>
        <bgColor indexed="64"/>
      </patternFill>
    </fill>
    <fill>
      <patternFill patternType="solid">
        <fgColor theme="7" tint="0.399975585192419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19">
    <xf numFmtId="0" fontId="0" fillId="0" borderId="0" xfId="0"/>
    <xf numFmtId="0" fontId="0" fillId="2" borderId="0" xfId="0" applyFill="1"/>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wrapText="1"/>
    </xf>
    <xf numFmtId="0" fontId="7" fillId="7" borderId="1" xfId="0" applyFont="1" applyFill="1" applyBorder="1" applyAlignment="1">
      <alignment horizontal="center" vertical="center" wrapText="1"/>
    </xf>
    <xf numFmtId="0" fontId="0" fillId="7" borderId="20" xfId="0"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1" xfId="0" applyFill="1" applyBorder="1"/>
    <xf numFmtId="0" fontId="0" fillId="10" borderId="1" xfId="0" applyFill="1" applyBorder="1" applyAlignment="1">
      <alignment horizontal="center" vertical="center"/>
    </xf>
    <xf numFmtId="4" fontId="29" fillId="10" borderId="1" xfId="0" applyNumberFormat="1" applyFont="1" applyFill="1" applyBorder="1" applyAlignment="1">
      <alignment horizontal="right" vertical="center" wrapText="1"/>
    </xf>
    <xf numFmtId="3" fontId="29" fillId="10" borderId="1" xfId="0" applyNumberFormat="1" applyFont="1" applyFill="1" applyBorder="1" applyAlignment="1">
      <alignment horizontal="right" vertical="center" wrapText="1"/>
    </xf>
    <xf numFmtId="0" fontId="0" fillId="10" borderId="19" xfId="0" applyFill="1" applyBorder="1"/>
    <xf numFmtId="0" fontId="0" fillId="10" borderId="19" xfId="0" applyFill="1" applyBorder="1" applyAlignment="1">
      <alignment horizontal="center" vertical="center"/>
    </xf>
    <xf numFmtId="4" fontId="29" fillId="10" borderId="19" xfId="0" applyNumberFormat="1" applyFont="1" applyFill="1" applyBorder="1" applyAlignment="1">
      <alignment horizontal="right" vertical="center" wrapText="1"/>
    </xf>
    <xf numFmtId="0" fontId="0" fillId="11" borderId="1" xfId="0" applyFill="1" applyBorder="1" applyAlignment="1">
      <alignment horizontal="center" vertical="center" wrapText="1"/>
    </xf>
    <xf numFmtId="0" fontId="0" fillId="11" borderId="1" xfId="0" applyFill="1" applyBorder="1"/>
    <xf numFmtId="0" fontId="7" fillId="11" borderId="1" xfId="0" applyFont="1" applyFill="1" applyBorder="1" applyAlignment="1">
      <alignment horizontal="center" vertical="center" wrapText="1"/>
    </xf>
    <xf numFmtId="1" fontId="26" fillId="11" borderId="1" xfId="0" applyNumberFormat="1" applyFont="1" applyFill="1" applyBorder="1" applyAlignment="1">
      <alignment horizontal="center" vertical="center"/>
    </xf>
    <xf numFmtId="0" fontId="0" fillId="11" borderId="1" xfId="0" applyFill="1" applyBorder="1" applyAlignment="1">
      <alignment horizontal="center" vertical="center"/>
    </xf>
    <xf numFmtId="4" fontId="29" fillId="11" borderId="1" xfId="0" applyNumberFormat="1" applyFont="1" applyFill="1" applyBorder="1" applyAlignment="1">
      <alignment horizontal="right" vertical="center" wrapText="1"/>
    </xf>
    <xf numFmtId="3" fontId="29" fillId="11" borderId="1" xfId="0" applyNumberFormat="1" applyFont="1" applyFill="1" applyBorder="1" applyAlignment="1">
      <alignment horizontal="right" vertical="center" wrapText="1"/>
    </xf>
    <xf numFmtId="0" fontId="26" fillId="12" borderId="1" xfId="0" applyFont="1" applyFill="1" applyBorder="1" applyAlignment="1">
      <alignment horizontal="center" vertical="center" wrapText="1"/>
    </xf>
    <xf numFmtId="1" fontId="27" fillId="12" borderId="1" xfId="0" applyNumberFormat="1" applyFont="1" applyFill="1" applyBorder="1" applyAlignment="1">
      <alignment horizontal="center" vertical="center"/>
    </xf>
    <xf numFmtId="0" fontId="0" fillId="12" borderId="1" xfId="0" applyFill="1" applyBorder="1" applyAlignment="1">
      <alignment horizontal="center" vertical="center" wrapText="1"/>
    </xf>
    <xf numFmtId="0" fontId="6" fillId="2"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vertical="center" wrapText="1"/>
    </xf>
    <xf numFmtId="0" fontId="6" fillId="0" borderId="20" xfId="0" applyFont="1" applyBorder="1" applyAlignment="1">
      <alignment horizontal="center" vertical="center" wrapText="1"/>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12" borderId="2" xfId="0" applyFill="1" applyBorder="1"/>
    <xf numFmtId="0" fontId="0" fillId="12" borderId="4" xfId="0" applyFill="1" applyBorder="1"/>
    <xf numFmtId="8" fontId="32" fillId="12" borderId="1" xfId="0" applyNumberFormat="1" applyFont="1" applyFill="1" applyBorder="1" applyAlignment="1">
      <alignment horizontal="center" vertical="center"/>
    </xf>
    <xf numFmtId="8" fontId="33" fillId="12" borderId="1" xfId="0" applyNumberFormat="1" applyFont="1" applyFill="1" applyBorder="1" applyAlignment="1">
      <alignment horizontal="center" vertical="center"/>
    </xf>
    <xf numFmtId="0" fontId="19" fillId="14" borderId="2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5" fillId="14"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7" fillId="7" borderId="2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2" borderId="4" xfId="0" applyFill="1" applyBorder="1" applyAlignment="1">
      <alignment horizontal="center" vertical="center"/>
    </xf>
    <xf numFmtId="0" fontId="5" fillId="0" borderId="20" xfId="0" applyFont="1" applyBorder="1" applyAlignment="1">
      <alignment horizontal="center" vertical="center" wrapText="1"/>
    </xf>
    <xf numFmtId="0" fontId="15" fillId="0" borderId="7" xfId="0" applyFont="1" applyBorder="1" applyAlignment="1">
      <alignment wrapText="1"/>
    </xf>
    <xf numFmtId="0" fontId="0" fillId="0" borderId="7" xfId="0" applyBorder="1" applyAlignment="1">
      <alignment vertical="top" wrapText="1"/>
    </xf>
    <xf numFmtId="0" fontId="0" fillId="0" borderId="7" xfId="0" applyBorder="1" applyAlignment="1">
      <alignment wrapText="1"/>
    </xf>
    <xf numFmtId="0" fontId="0" fillId="16" borderId="6" xfId="0" applyFill="1" applyBorder="1" applyAlignment="1">
      <alignment horizontal="center" vertical="center" wrapText="1"/>
    </xf>
    <xf numFmtId="0" fontId="0" fillId="16" borderId="9" xfId="0" applyFill="1" applyBorder="1" applyAlignment="1">
      <alignment horizontal="center" vertical="center" wrapText="1"/>
    </xf>
    <xf numFmtId="0" fontId="0" fillId="15" borderId="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22"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12" borderId="28" xfId="0" applyFill="1" applyBorder="1" applyAlignment="1">
      <alignment horizontal="center" vertical="center"/>
    </xf>
    <xf numFmtId="0" fontId="0" fillId="12" borderId="19" xfId="0" applyFill="1" applyBorder="1" applyAlignment="1">
      <alignment horizontal="center" vertical="center"/>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0" fillId="0" borderId="23" xfId="0" applyBorder="1" applyAlignment="1">
      <alignment horizontal="center" vertical="center"/>
    </xf>
    <xf numFmtId="0" fontId="5" fillId="17" borderId="1" xfId="0" applyFont="1" applyFill="1" applyBorder="1" applyAlignment="1">
      <alignment horizontal="center" vertical="center" wrapText="1"/>
    </xf>
    <xf numFmtId="0" fontId="36" fillId="18" borderId="32" xfId="0" applyFont="1" applyFill="1" applyBorder="1" applyAlignment="1">
      <alignment horizontal="center" vertical="center" wrapText="1"/>
    </xf>
    <xf numFmtId="0" fontId="5" fillId="4" borderId="1" xfId="0" applyFont="1" applyFill="1" applyBorder="1" applyAlignment="1">
      <alignment horizontal="center" vertical="center" wrapText="1"/>
    </xf>
    <xf numFmtId="8" fontId="32" fillId="12" borderId="20" xfId="0" applyNumberFormat="1" applyFont="1" applyFill="1" applyBorder="1" applyAlignment="1">
      <alignment horizontal="center" vertical="center"/>
    </xf>
    <xf numFmtId="8" fontId="32" fillId="12" borderId="28" xfId="0" applyNumberFormat="1" applyFont="1" applyFill="1" applyBorder="1" applyAlignment="1">
      <alignment horizontal="center" vertical="center"/>
    </xf>
    <xf numFmtId="8" fontId="33" fillId="12" borderId="28" xfId="0" applyNumberFormat="1" applyFont="1" applyFill="1" applyBorder="1" applyAlignment="1">
      <alignment horizontal="center" vertical="center"/>
    </xf>
    <xf numFmtId="0" fontId="31" fillId="12" borderId="1" xfId="0" applyFont="1" applyFill="1" applyBorder="1" applyAlignment="1">
      <alignment horizontal="center" vertical="center" wrapText="1"/>
    </xf>
    <xf numFmtId="164" fontId="29" fillId="11" borderId="1" xfId="0" applyNumberFormat="1" applyFont="1" applyFill="1" applyBorder="1" applyAlignment="1">
      <alignment horizontal="right" vertical="center" wrapText="1"/>
    </xf>
    <xf numFmtId="164" fontId="29" fillId="10" borderId="19" xfId="0" applyNumberFormat="1" applyFont="1" applyFill="1" applyBorder="1" applyAlignment="1">
      <alignment horizontal="right" vertical="center" wrapText="1"/>
    </xf>
    <xf numFmtId="164" fontId="29" fillId="10" borderId="1" xfId="0" applyNumberFormat="1" applyFont="1" applyFill="1" applyBorder="1" applyAlignment="1">
      <alignment horizontal="right" vertical="center" wrapText="1"/>
    </xf>
    <xf numFmtId="164" fontId="32" fillId="12" borderId="1" xfId="0" applyNumberFormat="1" applyFont="1" applyFill="1" applyBorder="1" applyAlignment="1">
      <alignment horizontal="right" vertical="center"/>
    </xf>
    <xf numFmtId="164" fontId="33" fillId="12" borderId="1" xfId="0" applyNumberFormat="1" applyFont="1" applyFill="1" applyBorder="1" applyAlignment="1">
      <alignment horizontal="right" vertical="center"/>
    </xf>
    <xf numFmtId="164" fontId="0" fillId="12" borderId="1" xfId="0" applyNumberFormat="1" applyFill="1" applyBorder="1" applyAlignment="1">
      <alignment horizontal="right" vertical="center"/>
    </xf>
    <xf numFmtId="0" fontId="6" fillId="19" borderId="20" xfId="0" applyFont="1" applyFill="1" applyBorder="1" applyAlignment="1">
      <alignment horizontal="center" vertical="center" wrapText="1"/>
    </xf>
    <xf numFmtId="0" fontId="0" fillId="12" borderId="4" xfId="0" applyFill="1" applyBorder="1" applyAlignment="1">
      <alignment horizontal="center" vertical="center" wrapText="1"/>
    </xf>
    <xf numFmtId="9" fontId="0" fillId="11" borderId="1" xfId="0" applyNumberFormat="1" applyFill="1" applyBorder="1" applyAlignment="1">
      <alignment horizontal="center" vertical="center"/>
    </xf>
    <xf numFmtId="9" fontId="0" fillId="2" borderId="29" xfId="0" applyNumberFormat="1" applyFill="1" applyBorder="1" applyAlignment="1">
      <alignment horizontal="center" vertical="center"/>
    </xf>
    <xf numFmtId="9" fontId="0" fillId="2" borderId="30" xfId="0" applyNumberFormat="1" applyFill="1" applyBorder="1" applyAlignment="1">
      <alignment horizontal="center" vertical="center"/>
    </xf>
    <xf numFmtId="9" fontId="0" fillId="2" borderId="31" xfId="0" applyNumberFormat="1" applyFill="1" applyBorder="1" applyAlignment="1">
      <alignment horizontal="center" vertical="center"/>
    </xf>
    <xf numFmtId="9" fontId="0" fillId="2" borderId="19" xfId="0" applyNumberFormat="1" applyFill="1" applyBorder="1" applyAlignment="1">
      <alignment horizontal="center" vertical="center"/>
    </xf>
    <xf numFmtId="9" fontId="0" fillId="2" borderId="1" xfId="0" applyNumberFormat="1" applyFill="1" applyBorder="1" applyAlignment="1">
      <alignment horizontal="center" vertical="center"/>
    </xf>
    <xf numFmtId="1" fontId="0" fillId="10" borderId="19" xfId="0" applyNumberFormat="1" applyFill="1" applyBorder="1" applyAlignment="1">
      <alignment horizontal="center" vertical="center"/>
    </xf>
    <xf numFmtId="1" fontId="6" fillId="13" borderId="20" xfId="0" applyNumberFormat="1" applyFont="1" applyFill="1" applyBorder="1" applyAlignment="1">
      <alignment horizontal="center" vertical="center" wrapText="1"/>
    </xf>
    <xf numFmtId="1" fontId="0" fillId="12" borderId="1" xfId="0" applyNumberFormat="1" applyFill="1" applyBorder="1" applyAlignment="1">
      <alignment horizontal="center" vertical="center"/>
    </xf>
    <xf numFmtId="1" fontId="0" fillId="12" borderId="1" xfId="7" applyNumberFormat="1" applyFont="1" applyFill="1" applyBorder="1" applyAlignment="1">
      <alignment horizontal="center" vertical="center"/>
    </xf>
    <xf numFmtId="1" fontId="0" fillId="12" borderId="1" xfId="0" applyNumberFormat="1" applyFill="1" applyBorder="1" applyAlignment="1">
      <alignment vertical="center"/>
    </xf>
    <xf numFmtId="1" fontId="0" fillId="11" borderId="1" xfId="0" applyNumberFormat="1" applyFill="1" applyBorder="1" applyAlignment="1">
      <alignment horizontal="center" vertical="center"/>
    </xf>
    <xf numFmtId="1" fontId="0" fillId="0" borderId="0" xfId="0" applyNumberFormat="1" applyAlignment="1">
      <alignment vertical="center"/>
    </xf>
    <xf numFmtId="0" fontId="0" fillId="0" borderId="4" xfId="0" applyBorder="1" applyAlignment="1">
      <alignment horizontal="center" vertical="center" wrapText="1"/>
    </xf>
    <xf numFmtId="0" fontId="5" fillId="16" borderId="1" xfId="0" applyFont="1" applyFill="1" applyBorder="1" applyAlignment="1">
      <alignment horizontal="center" vertical="center" wrapText="1"/>
    </xf>
    <xf numFmtId="9" fontId="0" fillId="0" borderId="26" xfId="7" applyFont="1" applyBorder="1" applyAlignment="1">
      <alignment horizontal="center" vertical="center"/>
    </xf>
    <xf numFmtId="9" fontId="37" fillId="2" borderId="0" xfId="0" applyNumberFormat="1" applyFont="1" applyFill="1" applyAlignment="1">
      <alignment horizontal="center"/>
    </xf>
    <xf numFmtId="9" fontId="38" fillId="2" borderId="1" xfId="7" applyFont="1" applyFill="1" applyBorder="1" applyAlignment="1">
      <alignment horizontal="center"/>
    </xf>
    <xf numFmtId="0" fontId="39" fillId="2" borderId="1"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0" borderId="28" xfId="0" applyFont="1" applyBorder="1" applyAlignment="1">
      <alignment horizontal="center" vertical="center" wrapText="1"/>
    </xf>
    <xf numFmtId="0" fontId="39" fillId="8" borderId="17" xfId="0" applyFont="1" applyFill="1" applyBorder="1" applyAlignment="1">
      <alignment horizontal="center" vertical="center" wrapText="1"/>
    </xf>
    <xf numFmtId="0" fontId="40" fillId="0" borderId="0" xfId="0" applyFont="1" applyAlignment="1">
      <alignment horizontal="center" vertical="center"/>
    </xf>
    <xf numFmtId="9" fontId="39" fillId="0" borderId="26" xfId="7" applyFont="1" applyBorder="1" applyAlignment="1">
      <alignment horizontal="center" vertical="center"/>
    </xf>
    <xf numFmtId="9" fontId="40" fillId="0" borderId="26" xfId="7" applyFont="1" applyBorder="1" applyAlignment="1">
      <alignment horizontal="center" vertical="center"/>
    </xf>
    <xf numFmtId="9" fontId="40" fillId="0" borderId="17" xfId="0" applyNumberFormat="1" applyFont="1" applyBorder="1" applyAlignment="1">
      <alignment horizontal="center" vertical="center"/>
    </xf>
    <xf numFmtId="0" fontId="39" fillId="0" borderId="28" xfId="0" applyFont="1" applyBorder="1" applyAlignment="1">
      <alignment horizontal="center" vertical="center"/>
    </xf>
    <xf numFmtId="0" fontId="39" fillId="2" borderId="0" xfId="0" applyFont="1" applyFill="1"/>
    <xf numFmtId="0" fontId="40" fillId="2" borderId="1"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40" fillId="2" borderId="1" xfId="0" applyFont="1" applyFill="1" applyBorder="1" applyAlignment="1">
      <alignment horizontal="center" vertical="center"/>
    </xf>
    <xf numFmtId="0" fontId="40" fillId="0" borderId="28" xfId="0" applyFont="1" applyBorder="1" applyAlignment="1">
      <alignment horizontal="center" vertical="center" wrapText="1"/>
    </xf>
    <xf numFmtId="0" fontId="40" fillId="7" borderId="36" xfId="0" applyFont="1" applyFill="1" applyBorder="1" applyAlignment="1">
      <alignment horizontal="center" vertical="center" wrapText="1"/>
    </xf>
    <xf numFmtId="0" fontId="40" fillId="0" borderId="28" xfId="0" applyFont="1" applyBorder="1" applyAlignment="1">
      <alignment horizontal="center" vertical="center"/>
    </xf>
    <xf numFmtId="0" fontId="40" fillId="2" borderId="0" xfId="0" applyFont="1" applyFill="1"/>
    <xf numFmtId="0" fontId="40" fillId="2" borderId="19" xfId="0" applyFont="1" applyFill="1" applyBorder="1" applyAlignment="1">
      <alignment horizontal="center" vertical="center" wrapText="1"/>
    </xf>
    <xf numFmtId="0" fontId="40" fillId="0" borderId="1" xfId="0" applyFont="1" applyBorder="1" applyAlignment="1">
      <alignment horizontal="center" vertical="center" wrapText="1"/>
    </xf>
    <xf numFmtId="0" fontId="40" fillId="7" borderId="9" xfId="0" applyFont="1" applyFill="1" applyBorder="1" applyAlignment="1">
      <alignment horizontal="center" vertical="center" wrapText="1"/>
    </xf>
    <xf numFmtId="0" fontId="41" fillId="0" borderId="1" xfId="0" applyFont="1" applyBorder="1" applyAlignment="1">
      <alignment horizontal="center" vertical="center" wrapText="1"/>
    </xf>
    <xf numFmtId="0" fontId="40" fillId="0" borderId="26" xfId="0" applyFont="1" applyBorder="1" applyAlignment="1">
      <alignment horizontal="center" vertical="center"/>
    </xf>
    <xf numFmtId="0" fontId="40" fillId="11" borderId="19" xfId="0" applyFont="1" applyFill="1" applyBorder="1" applyAlignment="1">
      <alignment horizontal="center" vertical="center" wrapText="1"/>
    </xf>
    <xf numFmtId="0" fontId="40" fillId="12" borderId="1" xfId="0" applyFont="1" applyFill="1" applyBorder="1" applyAlignment="1">
      <alignment horizontal="center" vertical="center"/>
    </xf>
    <xf numFmtId="0" fontId="41" fillId="11" borderId="19" xfId="0" applyFont="1" applyFill="1" applyBorder="1" applyAlignment="1">
      <alignment horizontal="center" vertical="center" wrapText="1"/>
    </xf>
    <xf numFmtId="0" fontId="42" fillId="11" borderId="19" xfId="0" applyFont="1" applyFill="1" applyBorder="1" applyAlignment="1">
      <alignment horizontal="center" vertical="center" wrapText="1"/>
    </xf>
    <xf numFmtId="1" fontId="42" fillId="11" borderId="19" xfId="0" applyNumberFormat="1" applyFont="1" applyFill="1" applyBorder="1" applyAlignment="1">
      <alignment horizontal="center" vertical="center"/>
    </xf>
    <xf numFmtId="0" fontId="40" fillId="12" borderId="4" xfId="0"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28" xfId="0" applyFont="1" applyFill="1" applyBorder="1" applyAlignment="1">
      <alignment horizontal="center" vertical="center" wrapText="1"/>
    </xf>
    <xf numFmtId="3" fontId="43" fillId="11" borderId="19" xfId="0" applyNumberFormat="1" applyFont="1" applyFill="1" applyBorder="1" applyAlignment="1">
      <alignment horizontal="right" vertical="center" wrapText="1"/>
    </xf>
    <xf numFmtId="0" fontId="40" fillId="11" borderId="19" xfId="0" applyFont="1" applyFill="1" applyBorder="1"/>
    <xf numFmtId="164" fontId="43" fillId="11" borderId="19" xfId="0" applyNumberFormat="1" applyFont="1" applyFill="1" applyBorder="1" applyAlignment="1">
      <alignment horizontal="right" vertical="center" wrapText="1"/>
    </xf>
    <xf numFmtId="0" fontId="40" fillId="11" borderId="19" xfId="0" applyFont="1" applyFill="1" applyBorder="1" applyAlignment="1">
      <alignment horizontal="left" vertical="center" wrapText="1"/>
    </xf>
    <xf numFmtId="0" fontId="40" fillId="0" borderId="0" xfId="0" applyFont="1"/>
    <xf numFmtId="0" fontId="40" fillId="12" borderId="1" xfId="0" applyFont="1" applyFill="1" applyBorder="1" applyAlignment="1">
      <alignment horizontal="center" vertical="center" wrapText="1"/>
    </xf>
    <xf numFmtId="0" fontId="42" fillId="12" borderId="20" xfId="0" applyFont="1" applyFill="1" applyBorder="1" applyAlignment="1">
      <alignment horizontal="center" vertical="center" wrapText="1"/>
    </xf>
    <xf numFmtId="1" fontId="44" fillId="12" borderId="1" xfId="0" applyNumberFormat="1" applyFont="1" applyFill="1" applyBorder="1" applyAlignment="1">
      <alignment horizontal="center" vertical="center"/>
    </xf>
    <xf numFmtId="0" fontId="40" fillId="12" borderId="19" xfId="0" applyFont="1" applyFill="1" applyBorder="1" applyAlignment="1">
      <alignment horizontal="center" vertical="center" wrapText="1"/>
    </xf>
    <xf numFmtId="0" fontId="40" fillId="12" borderId="20" xfId="0" applyFont="1" applyFill="1" applyBorder="1" applyAlignment="1">
      <alignment horizontal="center" vertical="center" wrapText="1"/>
    </xf>
    <xf numFmtId="0" fontId="40" fillId="12" borderId="19" xfId="0" applyFont="1" applyFill="1" applyBorder="1" applyAlignment="1">
      <alignment horizontal="center" vertical="center"/>
    </xf>
    <xf numFmtId="0" fontId="40" fillId="12" borderId="2" xfId="0" applyFont="1" applyFill="1" applyBorder="1"/>
    <xf numFmtId="0" fontId="40" fillId="12" borderId="1" xfId="0" applyFont="1" applyFill="1" applyBorder="1"/>
    <xf numFmtId="164" fontId="40" fillId="12" borderId="1" xfId="0" applyNumberFormat="1" applyFont="1" applyFill="1" applyBorder="1" applyAlignment="1">
      <alignment horizontal="right" vertical="center"/>
    </xf>
    <xf numFmtId="0" fontId="40" fillId="12" borderId="19" xfId="0" applyFont="1" applyFill="1" applyBorder="1" applyAlignment="1">
      <alignment horizontal="left" vertical="center" wrapText="1"/>
    </xf>
    <xf numFmtId="0" fontId="45" fillId="20" borderId="20" xfId="0" applyFont="1" applyFill="1" applyBorder="1" applyAlignment="1">
      <alignment horizontal="center" vertical="center" wrapText="1"/>
    </xf>
    <xf numFmtId="44" fontId="0" fillId="0" borderId="0" xfId="8" applyFont="1"/>
    <xf numFmtId="44" fontId="40" fillId="0" borderId="0" xfId="0" applyNumberFormat="1" applyFont="1"/>
    <xf numFmtId="9" fontId="0" fillId="0" borderId="0" xfId="7" applyFont="1"/>
    <xf numFmtId="44" fontId="0" fillId="0" borderId="0" xfId="0" applyNumberFormat="1"/>
    <xf numFmtId="9" fontId="40" fillId="0" borderId="0" xfId="7" applyFont="1"/>
    <xf numFmtId="0" fontId="40" fillId="0" borderId="0" xfId="0" applyFont="1" applyAlignment="1">
      <alignment horizontal="center" vertical="center" wrapText="1"/>
    </xf>
    <xf numFmtId="0" fontId="0" fillId="13" borderId="1" xfId="0" applyFill="1" applyBorder="1" applyAlignment="1">
      <alignment horizontal="center" vertical="center"/>
    </xf>
    <xf numFmtId="0" fontId="0" fillId="13" borderId="6" xfId="0" applyFill="1" applyBorder="1" applyAlignment="1">
      <alignment horizontal="center" vertical="center"/>
    </xf>
    <xf numFmtId="0" fontId="0" fillId="13" borderId="18" xfId="0" applyFill="1" applyBorder="1" applyAlignment="1">
      <alignment horizontal="center" vertical="center"/>
    </xf>
    <xf numFmtId="0" fontId="0" fillId="13" borderId="22" xfId="0" applyFill="1" applyBorder="1" applyAlignment="1">
      <alignment horizontal="center" vertical="center"/>
    </xf>
    <xf numFmtId="0" fontId="0" fillId="13" borderId="26" xfId="0" applyFill="1" applyBorder="1" applyAlignment="1">
      <alignment horizontal="center" vertical="center"/>
    </xf>
    <xf numFmtId="0" fontId="40" fillId="0" borderId="0" xfId="0" applyFont="1" applyAlignment="1">
      <alignment horizontal="center"/>
    </xf>
    <xf numFmtId="0" fontId="6" fillId="21" borderId="20" xfId="0" applyFont="1" applyFill="1" applyBorder="1" applyAlignment="1">
      <alignment horizontal="center" vertical="center" wrapText="1"/>
    </xf>
    <xf numFmtId="0" fontId="30" fillId="11" borderId="32" xfId="0" applyFont="1" applyFill="1" applyBorder="1" applyAlignment="1">
      <alignment horizontal="center" vertical="center" wrapText="1"/>
    </xf>
    <xf numFmtId="0" fontId="30" fillId="11" borderId="38" xfId="0" applyFont="1" applyFill="1" applyBorder="1" applyAlignment="1">
      <alignment horizontal="center" vertical="center" wrapText="1"/>
    </xf>
    <xf numFmtId="0" fontId="6" fillId="22" borderId="20" xfId="0" applyFont="1" applyFill="1" applyBorder="1" applyAlignment="1">
      <alignment horizontal="center" vertical="center" wrapText="1"/>
    </xf>
    <xf numFmtId="8" fontId="32" fillId="22" borderId="1" xfId="0" applyNumberFormat="1" applyFont="1" applyFill="1" applyBorder="1" applyAlignment="1">
      <alignment horizontal="center" vertical="center"/>
    </xf>
    <xf numFmtId="8" fontId="33" fillId="22" borderId="1" xfId="0" applyNumberFormat="1" applyFont="1" applyFill="1" applyBorder="1" applyAlignment="1">
      <alignment horizontal="center" vertical="center"/>
    </xf>
    <xf numFmtId="0" fontId="40" fillId="22" borderId="1" xfId="0" applyFont="1" applyFill="1" applyBorder="1" applyAlignment="1">
      <alignment horizontal="center" vertical="center"/>
    </xf>
    <xf numFmtId="0" fontId="31" fillId="0" borderId="32" xfId="0" applyFont="1" applyBorder="1" applyAlignment="1">
      <alignment horizontal="center" vertical="center" wrapText="1"/>
    </xf>
    <xf numFmtId="0" fontId="31" fillId="0" borderId="38" xfId="0" applyFont="1" applyBorder="1" applyAlignment="1">
      <alignment horizontal="center" vertical="center" wrapText="1"/>
    </xf>
    <xf numFmtId="9" fontId="0" fillId="21" borderId="1" xfId="7" applyFont="1" applyFill="1" applyBorder="1" applyAlignment="1">
      <alignment horizontal="center" vertical="center" wrapText="1"/>
    </xf>
    <xf numFmtId="9" fontId="0" fillId="21" borderId="19" xfId="7" applyFont="1" applyFill="1" applyBorder="1" applyAlignment="1">
      <alignment horizontal="center" vertical="center" wrapText="1"/>
    </xf>
    <xf numFmtId="0" fontId="50" fillId="12" borderId="1" xfId="0" applyFont="1" applyFill="1" applyBorder="1" applyAlignment="1">
      <alignment horizontal="center" vertical="center" wrapText="1"/>
    </xf>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0" fontId="46" fillId="12" borderId="1" xfId="0" applyFont="1" applyFill="1" applyBorder="1" applyAlignment="1">
      <alignment vertical="center" wrapText="1"/>
    </xf>
    <xf numFmtId="0" fontId="46" fillId="12" borderId="1" xfId="0" applyFont="1" applyFill="1" applyBorder="1" applyAlignment="1">
      <alignment horizontal="center" vertical="center" wrapText="1"/>
    </xf>
    <xf numFmtId="43" fontId="15" fillId="22" borderId="1" xfId="9" applyFont="1" applyFill="1" applyBorder="1" applyAlignment="1">
      <alignment horizontal="center" vertical="center"/>
    </xf>
    <xf numFmtId="6" fontId="47" fillId="22" borderId="39" xfId="0" applyNumberFormat="1" applyFont="1" applyFill="1" applyBorder="1" applyAlignment="1">
      <alignment horizontal="center" vertical="center"/>
    </xf>
    <xf numFmtId="6" fontId="47" fillId="22" borderId="40" xfId="0" applyNumberFormat="1" applyFont="1" applyFill="1" applyBorder="1" applyAlignment="1">
      <alignment horizontal="center" vertical="center"/>
    </xf>
    <xf numFmtId="6" fontId="47" fillId="22" borderId="8" xfId="0" applyNumberFormat="1" applyFont="1" applyFill="1" applyBorder="1" applyAlignment="1">
      <alignment horizontal="center" vertical="center"/>
    </xf>
    <xf numFmtId="6" fontId="47" fillId="22" borderId="41" xfId="0" applyNumberFormat="1" applyFont="1" applyFill="1" applyBorder="1" applyAlignment="1">
      <alignment horizontal="center" vertical="center"/>
    </xf>
    <xf numFmtId="8" fontId="47" fillId="22" borderId="40" xfId="0" applyNumberFormat="1" applyFont="1" applyFill="1" applyBorder="1" applyAlignment="1">
      <alignment horizontal="center" vertical="center"/>
    </xf>
    <xf numFmtId="4" fontId="49" fillId="22" borderId="39" xfId="0" applyNumberFormat="1" applyFont="1" applyFill="1" applyBorder="1" applyAlignment="1">
      <alignment horizontal="center" vertical="center"/>
    </xf>
    <xf numFmtId="4" fontId="49" fillId="22" borderId="40" xfId="0" applyNumberFormat="1" applyFont="1" applyFill="1" applyBorder="1" applyAlignment="1">
      <alignment horizontal="center" vertical="center"/>
    </xf>
    <xf numFmtId="9" fontId="40" fillId="21" borderId="1" xfId="0" applyNumberFormat="1" applyFont="1" applyFill="1" applyBorder="1" applyAlignment="1">
      <alignment horizontal="center" vertical="center" wrapText="1"/>
    </xf>
    <xf numFmtId="9" fontId="40" fillId="21" borderId="19" xfId="7" applyFont="1" applyFill="1" applyBorder="1" applyAlignment="1">
      <alignment horizontal="center" vertical="center" wrapText="1"/>
    </xf>
    <xf numFmtId="9" fontId="40" fillId="0" borderId="0" xfId="7" applyFont="1" applyAlignment="1">
      <alignment horizontal="center" vertical="center" wrapText="1"/>
    </xf>
    <xf numFmtId="0" fontId="17"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0" fillId="2" borderId="20"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7" fillId="9" borderId="19"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9" fontId="0" fillId="0" borderId="28" xfId="7" applyFont="1" applyBorder="1" applyAlignment="1">
      <alignment horizontal="center" vertical="center"/>
    </xf>
    <xf numFmtId="9" fontId="0" fillId="0" borderId="34" xfId="7" applyFont="1"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9" fontId="0" fillId="0" borderId="33" xfId="7" applyFont="1" applyBorder="1" applyAlignment="1">
      <alignment horizontal="center" vertical="center"/>
    </xf>
    <xf numFmtId="9" fontId="0" fillId="0" borderId="19" xfId="7" applyFont="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38" fillId="2" borderId="1" xfId="0" applyFont="1" applyFill="1" applyBorder="1" applyAlignment="1">
      <alignment horizontal="center"/>
    </xf>
    <xf numFmtId="0" fontId="0" fillId="7" borderId="35"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37" xfId="0" applyFill="1" applyBorder="1" applyAlignment="1">
      <alignment horizontal="center" vertical="center" wrapText="1"/>
    </xf>
    <xf numFmtId="0" fontId="0" fillId="8" borderId="35" xfId="0" applyFill="1" applyBorder="1" applyAlignment="1">
      <alignment horizontal="center" vertical="center" wrapText="1"/>
    </xf>
    <xf numFmtId="0" fontId="0" fillId="8" borderId="37"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3" xfId="0" applyFill="1" applyBorder="1" applyAlignment="1">
      <alignment horizontal="center" vertical="center" wrapText="1"/>
    </xf>
    <xf numFmtId="0" fontId="40" fillId="0" borderId="16" xfId="0" applyFont="1" applyBorder="1" applyAlignment="1">
      <alignment horizontal="center" vertical="center"/>
    </xf>
    <xf numFmtId="0" fontId="40" fillId="0" borderId="0" xfId="0" applyFont="1" applyAlignment="1">
      <alignment horizontal="center" vertical="center"/>
    </xf>
    <xf numFmtId="0" fontId="40" fillId="0" borderId="17" xfId="0" applyFon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9" fontId="0" fillId="2" borderId="20" xfId="0" applyNumberFormat="1" applyFill="1" applyBorder="1" applyAlignment="1">
      <alignment horizontal="center" vertical="center"/>
    </xf>
    <xf numFmtId="0" fontId="0" fillId="2" borderId="2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0" fillId="0" borderId="0" xfId="0" applyFont="1" applyAlignment="1">
      <alignment horizontal="center"/>
    </xf>
    <xf numFmtId="0" fontId="0" fillId="12" borderId="20" xfId="0" applyFill="1" applyBorder="1" applyAlignment="1">
      <alignment horizontal="center" vertical="center" wrapText="1"/>
    </xf>
    <xf numFmtId="0" fontId="0" fillId="12" borderId="28" xfId="0" applyFill="1" applyBorder="1" applyAlignment="1">
      <alignment horizontal="center" vertical="center"/>
    </xf>
    <xf numFmtId="0" fontId="0" fillId="12" borderId="19" xfId="0" applyFill="1" applyBorder="1" applyAlignment="1">
      <alignment horizontal="center" vertical="center"/>
    </xf>
    <xf numFmtId="0" fontId="0" fillId="12" borderId="20" xfId="0" applyFill="1" applyBorder="1" applyAlignment="1">
      <alignment horizontal="left" vertical="center" wrapText="1"/>
    </xf>
    <xf numFmtId="0" fontId="0" fillId="12" borderId="28" xfId="0" applyFill="1" applyBorder="1" applyAlignment="1">
      <alignment horizontal="left" vertical="center" wrapText="1"/>
    </xf>
    <xf numFmtId="0" fontId="0" fillId="12" borderId="19" xfId="0" applyFill="1" applyBorder="1" applyAlignment="1">
      <alignment horizontal="left" vertical="center" wrapText="1"/>
    </xf>
    <xf numFmtId="0" fontId="0" fillId="12" borderId="28" xfId="0" applyFill="1" applyBorder="1" applyAlignment="1">
      <alignment horizontal="center" vertical="center" wrapText="1"/>
    </xf>
    <xf numFmtId="0" fontId="0" fillId="12" borderId="19" xfId="0" applyFill="1" applyBorder="1" applyAlignment="1">
      <alignment horizontal="center" vertical="center" wrapText="1"/>
    </xf>
    <xf numFmtId="0" fontId="0" fillId="10" borderId="19" xfId="0" applyFill="1" applyBorder="1" applyAlignment="1">
      <alignment horizontal="left" vertical="center" wrapText="1"/>
    </xf>
    <xf numFmtId="0" fontId="0" fillId="10" borderId="1" xfId="0" applyFill="1" applyBorder="1" applyAlignment="1">
      <alignment horizontal="left" vertical="center" wrapText="1"/>
    </xf>
    <xf numFmtId="0" fontId="0" fillId="10" borderId="19"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xf>
    <xf numFmtId="0" fontId="0" fillId="10" borderId="1" xfId="0" applyFill="1" applyBorder="1" applyAlignment="1">
      <alignment horizontal="center" vertical="center"/>
    </xf>
    <xf numFmtId="0" fontId="0" fillId="12" borderId="1" xfId="0" applyFill="1" applyBorder="1" applyAlignment="1">
      <alignment horizontal="center" vertical="center" wrapText="1"/>
    </xf>
    <xf numFmtId="9" fontId="0" fillId="12" borderId="20" xfId="0" applyNumberFormat="1" applyFill="1" applyBorder="1" applyAlignment="1">
      <alignment horizontal="center" vertical="center"/>
    </xf>
    <xf numFmtId="0" fontId="0" fillId="12" borderId="20" xfId="0" applyFill="1" applyBorder="1" applyAlignment="1">
      <alignment horizontal="center" vertical="center"/>
    </xf>
    <xf numFmtId="0" fontId="7" fillId="12" borderId="20"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11" borderId="20" xfId="0" applyFont="1" applyFill="1" applyBorder="1" applyAlignment="1">
      <alignment horizontal="center" vertical="center" wrapText="1"/>
    </xf>
    <xf numFmtId="0" fontId="7" fillId="11" borderId="28"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0" fillId="11" borderId="20"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19"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28" xfId="0"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1" xfId="0" applyFont="1" applyFill="1" applyBorder="1" applyAlignment="1">
      <alignment horizontal="center" vertical="center" wrapText="1"/>
    </xf>
    <xf numFmtId="1" fontId="0" fillId="10" borderId="19" xfId="0" applyNumberFormat="1" applyFill="1" applyBorder="1" applyAlignment="1">
      <alignment horizontal="center" vertical="center"/>
    </xf>
    <xf numFmtId="1" fontId="0" fillId="10" borderId="1" xfId="0" applyNumberFormat="1" applyFill="1" applyBorder="1" applyAlignment="1">
      <alignment horizontal="center" vertical="center"/>
    </xf>
    <xf numFmtId="0" fontId="28" fillId="11" borderId="20" xfId="0" applyFont="1" applyFill="1" applyBorder="1" applyAlignment="1">
      <alignment horizontal="center" vertical="center" wrapText="1"/>
    </xf>
    <xf numFmtId="0" fontId="28" fillId="11" borderId="28"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0" fillId="10" borderId="19" xfId="0" applyFill="1" applyBorder="1" applyAlignment="1">
      <alignment horizontal="center" vertical="center"/>
    </xf>
    <xf numFmtId="0" fontId="0" fillId="11" borderId="1" xfId="0" applyFill="1" applyBorder="1" applyAlignment="1">
      <alignment horizontal="center" vertical="center"/>
    </xf>
    <xf numFmtId="9" fontId="0" fillId="11" borderId="20" xfId="0" applyNumberFormat="1" applyFill="1" applyBorder="1" applyAlignment="1">
      <alignment horizontal="center" vertical="center"/>
    </xf>
    <xf numFmtId="0" fontId="0" fillId="11" borderId="28" xfId="0" applyFill="1" applyBorder="1" applyAlignment="1">
      <alignment horizontal="center" vertical="center"/>
    </xf>
    <xf numFmtId="0" fontId="0" fillId="11" borderId="19" xfId="0" applyFill="1" applyBorder="1" applyAlignment="1">
      <alignment horizontal="center" vertical="center"/>
    </xf>
    <xf numFmtId="9" fontId="0" fillId="10" borderId="20" xfId="0" applyNumberFormat="1" applyFill="1" applyBorder="1" applyAlignment="1">
      <alignment horizontal="center" vertical="center"/>
    </xf>
    <xf numFmtId="0" fontId="0" fillId="10" borderId="28" xfId="0" applyFill="1" applyBorder="1" applyAlignment="1">
      <alignment horizontal="center" vertical="center"/>
    </xf>
    <xf numFmtId="1" fontId="27" fillId="12" borderId="20" xfId="0" applyNumberFormat="1" applyFont="1" applyFill="1" applyBorder="1" applyAlignment="1">
      <alignment horizontal="center" vertical="center"/>
    </xf>
    <xf numFmtId="1" fontId="27" fillId="12" borderId="28" xfId="0" applyNumberFormat="1" applyFont="1" applyFill="1" applyBorder="1" applyAlignment="1">
      <alignment horizontal="center" vertical="center"/>
    </xf>
    <xf numFmtId="1" fontId="27" fillId="12" borderId="19" xfId="0" applyNumberFormat="1" applyFont="1" applyFill="1" applyBorder="1" applyAlignment="1">
      <alignment horizontal="center" vertical="center"/>
    </xf>
    <xf numFmtId="0" fontId="30" fillId="12" borderId="20" xfId="0" applyFont="1" applyFill="1" applyBorder="1" applyAlignment="1">
      <alignment horizontal="center" vertical="center" wrapText="1"/>
    </xf>
    <xf numFmtId="0" fontId="30" fillId="12" borderId="2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40" fillId="12" borderId="3" xfId="0" applyFont="1" applyFill="1" applyBorder="1" applyAlignment="1">
      <alignment horizontal="center" vertical="center" wrapText="1"/>
    </xf>
    <xf numFmtId="9" fontId="0" fillId="12" borderId="28" xfId="0" applyNumberForma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6" fontId="0" fillId="21" borderId="1" xfId="9" applyNumberFormat="1" applyFont="1" applyFill="1" applyBorder="1" applyAlignment="1">
      <alignment horizontal="center" vertical="center" wrapText="1"/>
    </xf>
  </cellXfs>
  <cellStyles count="10">
    <cellStyle name="BodyStyle" xfId="5" xr:uid="{00000000-0005-0000-0000-000000000000}"/>
    <cellStyle name="HeaderStyle" xfId="4" xr:uid="{00000000-0005-0000-0000-000001000000}"/>
    <cellStyle name="Millares" xfId="9" builtinId="3"/>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8C4EDEBB-A9FC-4198-BB05-072C0C19A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279"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D9C1-6417-4355-A540-723097DF6F23}">
  <dimension ref="A1:AX87"/>
  <sheetViews>
    <sheetView topLeftCell="A46" zoomScale="80" zoomScaleNormal="80" workbookViewId="0">
      <selection activeCell="B48" sqref="B48:H48"/>
    </sheetView>
  </sheetViews>
  <sheetFormatPr baseColWidth="10" defaultColWidth="10.85546875" defaultRowHeight="15" x14ac:dyDescent="0.2"/>
  <cols>
    <col min="1" max="1" width="34" style="18" customWidth="1"/>
    <col min="2" max="2" width="10.85546875" style="10"/>
    <col min="3" max="3" width="28.140625" style="10" customWidth="1"/>
    <col min="4" max="4" width="21.28515625" style="10" customWidth="1"/>
    <col min="5" max="5" width="19.140625" style="10" customWidth="1"/>
    <col min="6" max="6" width="27.28515625" style="10" customWidth="1"/>
    <col min="7" max="7" width="17.28515625" style="10" customWidth="1"/>
    <col min="8" max="8" width="27.28515625" style="10" customWidth="1"/>
    <col min="9" max="9" width="15.28515625" style="10" customWidth="1"/>
    <col min="10" max="10" width="17.85546875" style="10" customWidth="1"/>
    <col min="11" max="11" width="19.140625" style="10" customWidth="1"/>
    <col min="12" max="12" width="25.28515625" style="10" customWidth="1"/>
    <col min="13" max="13" width="20.7109375" style="10" customWidth="1"/>
    <col min="14" max="15" width="10.85546875" style="10"/>
    <col min="16" max="16" width="16.7109375" style="10" customWidth="1"/>
    <col min="17" max="17" width="20.28515625" style="10" customWidth="1"/>
    <col min="18" max="18" width="18.7109375" style="10" customWidth="1"/>
    <col min="19" max="19" width="22.85546875" style="10" customWidth="1"/>
    <col min="20" max="20" width="22.140625" style="10" customWidth="1"/>
    <col min="21" max="21" width="25.28515625" style="10" customWidth="1"/>
    <col min="22" max="22" width="21.140625" style="10" customWidth="1"/>
    <col min="23" max="23" width="19.140625" style="10" customWidth="1"/>
    <col min="24" max="24" width="17.28515625" style="10" customWidth="1"/>
    <col min="25" max="26" width="16.28515625" style="10" customWidth="1"/>
    <col min="27" max="27" width="28.5703125" style="10" customWidth="1"/>
    <col min="28" max="28" width="19.140625" style="10" customWidth="1"/>
    <col min="29" max="29" width="21.140625" style="10" customWidth="1"/>
    <col min="30" max="30" width="21.85546875" style="10" customWidth="1"/>
    <col min="31" max="31" width="25.28515625" style="10" customWidth="1"/>
    <col min="32" max="32" width="22.28515625" style="10" customWidth="1"/>
    <col min="33" max="33" width="29.7109375" style="10" customWidth="1"/>
    <col min="34" max="34" width="18.7109375" style="10" customWidth="1"/>
    <col min="35" max="35" width="18.28515625" style="10" customWidth="1"/>
    <col min="36" max="36" width="22.28515625" style="10" customWidth="1"/>
    <col min="37" max="16384" width="10.85546875" style="10"/>
  </cols>
  <sheetData>
    <row r="1" spans="1:50" ht="54.75" customHeight="1" x14ac:dyDescent="0.2">
      <c r="A1" s="271" t="s">
        <v>159</v>
      </c>
      <c r="B1" s="271"/>
      <c r="C1" s="271"/>
      <c r="D1" s="271"/>
      <c r="E1" s="271"/>
      <c r="F1" s="271"/>
      <c r="G1" s="271"/>
      <c r="H1" s="271"/>
    </row>
    <row r="2" spans="1:50" ht="33" customHeight="1" x14ac:dyDescent="0.2">
      <c r="A2" s="256" t="s">
        <v>178</v>
      </c>
      <c r="B2" s="256"/>
      <c r="C2" s="256"/>
      <c r="D2" s="256"/>
      <c r="E2" s="256"/>
      <c r="F2" s="256"/>
      <c r="G2" s="256"/>
      <c r="H2" s="25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93</v>
      </c>
      <c r="B3" s="267" t="s">
        <v>105</v>
      </c>
      <c r="C3" s="267"/>
      <c r="D3" s="267"/>
      <c r="E3" s="267"/>
      <c r="F3" s="267"/>
      <c r="G3" s="267"/>
      <c r="H3" s="267"/>
    </row>
    <row r="4" spans="1:50" ht="48" customHeight="1" x14ac:dyDescent="0.2">
      <c r="A4" s="14" t="s">
        <v>165</v>
      </c>
      <c r="B4" s="264" t="s">
        <v>184</v>
      </c>
      <c r="C4" s="265"/>
      <c r="D4" s="265"/>
      <c r="E4" s="265"/>
      <c r="F4" s="265"/>
      <c r="G4" s="265"/>
      <c r="H4" s="266"/>
    </row>
    <row r="5" spans="1:50" ht="31.5" customHeight="1" x14ac:dyDescent="0.2">
      <c r="A5" s="14" t="s">
        <v>183</v>
      </c>
      <c r="B5" s="267" t="s">
        <v>106</v>
      </c>
      <c r="C5" s="267"/>
      <c r="D5" s="267"/>
      <c r="E5" s="267"/>
      <c r="F5" s="267"/>
      <c r="G5" s="267"/>
      <c r="H5" s="267"/>
    </row>
    <row r="6" spans="1:50" ht="40.5" customHeight="1" x14ac:dyDescent="0.2">
      <c r="A6" s="14" t="s">
        <v>81</v>
      </c>
      <c r="B6" s="264" t="s">
        <v>107</v>
      </c>
      <c r="C6" s="265"/>
      <c r="D6" s="265"/>
      <c r="E6" s="265"/>
      <c r="F6" s="265"/>
      <c r="G6" s="265"/>
      <c r="H6" s="266"/>
    </row>
    <row r="7" spans="1:50" ht="41.1" customHeight="1" x14ac:dyDescent="0.2">
      <c r="A7" s="14" t="s">
        <v>98</v>
      </c>
      <c r="B7" s="267" t="s">
        <v>108</v>
      </c>
      <c r="C7" s="267"/>
      <c r="D7" s="267"/>
      <c r="E7" s="267"/>
      <c r="F7" s="267"/>
      <c r="G7" s="267"/>
      <c r="H7" s="267"/>
    </row>
    <row r="8" spans="1:50" ht="48.95" customHeight="1" x14ac:dyDescent="0.2">
      <c r="A8" s="14" t="s">
        <v>33</v>
      </c>
      <c r="B8" s="267" t="s">
        <v>192</v>
      </c>
      <c r="C8" s="267"/>
      <c r="D8" s="267"/>
      <c r="E8" s="267"/>
      <c r="F8" s="267"/>
      <c r="G8" s="267"/>
      <c r="H8" s="267"/>
    </row>
    <row r="9" spans="1:50" ht="48.95" customHeight="1" x14ac:dyDescent="0.2">
      <c r="A9" s="14" t="s">
        <v>193</v>
      </c>
      <c r="B9" s="264" t="s">
        <v>194</v>
      </c>
      <c r="C9" s="265"/>
      <c r="D9" s="265"/>
      <c r="E9" s="265"/>
      <c r="F9" s="265"/>
      <c r="G9" s="265"/>
      <c r="H9" s="266"/>
    </row>
    <row r="10" spans="1:50" ht="30" x14ac:dyDescent="0.2">
      <c r="A10" s="14" t="s">
        <v>34</v>
      </c>
      <c r="B10" s="267" t="s">
        <v>109</v>
      </c>
      <c r="C10" s="267"/>
      <c r="D10" s="267"/>
      <c r="E10" s="267"/>
      <c r="F10" s="267"/>
      <c r="G10" s="267"/>
      <c r="H10" s="267"/>
    </row>
    <row r="11" spans="1:50" ht="30" x14ac:dyDescent="0.2">
      <c r="A11" s="14" t="s">
        <v>8</v>
      </c>
      <c r="B11" s="267" t="s">
        <v>110</v>
      </c>
      <c r="C11" s="267"/>
      <c r="D11" s="267"/>
      <c r="E11" s="267"/>
      <c r="F11" s="267"/>
      <c r="G11" s="267"/>
      <c r="H11" s="267"/>
    </row>
    <row r="12" spans="1:50" ht="33.950000000000003" customHeight="1" x14ac:dyDescent="0.2">
      <c r="A12" s="14" t="s">
        <v>82</v>
      </c>
      <c r="B12" s="267" t="s">
        <v>111</v>
      </c>
      <c r="C12" s="267"/>
      <c r="D12" s="267"/>
      <c r="E12" s="267"/>
      <c r="F12" s="267"/>
      <c r="G12" s="267"/>
      <c r="H12" s="267"/>
    </row>
    <row r="13" spans="1:50" ht="30" x14ac:dyDescent="0.2">
      <c r="A13" s="14" t="s">
        <v>29</v>
      </c>
      <c r="B13" s="267" t="s">
        <v>112</v>
      </c>
      <c r="C13" s="267"/>
      <c r="D13" s="267"/>
      <c r="E13" s="267"/>
      <c r="F13" s="267"/>
      <c r="G13" s="267"/>
      <c r="H13" s="267"/>
    </row>
    <row r="14" spans="1:50" ht="30" x14ac:dyDescent="0.2">
      <c r="A14" s="14" t="s">
        <v>102</v>
      </c>
      <c r="B14" s="267" t="s">
        <v>113</v>
      </c>
      <c r="C14" s="267"/>
      <c r="D14" s="267"/>
      <c r="E14" s="267"/>
      <c r="F14" s="267"/>
      <c r="G14" s="267"/>
      <c r="H14" s="267"/>
    </row>
    <row r="15" spans="1:50" ht="44.1" customHeight="1" x14ac:dyDescent="0.2">
      <c r="A15" s="14" t="s">
        <v>99</v>
      </c>
      <c r="B15" s="267" t="s">
        <v>114</v>
      </c>
      <c r="C15" s="267"/>
      <c r="D15" s="267"/>
      <c r="E15" s="267"/>
      <c r="F15" s="267"/>
      <c r="G15" s="267"/>
      <c r="H15" s="267"/>
    </row>
    <row r="16" spans="1:50" ht="60" x14ac:dyDescent="0.2">
      <c r="A16" s="14" t="s">
        <v>9</v>
      </c>
      <c r="B16" s="267" t="s">
        <v>115</v>
      </c>
      <c r="C16" s="267"/>
      <c r="D16" s="267"/>
      <c r="E16" s="267"/>
      <c r="F16" s="267"/>
      <c r="G16" s="267"/>
      <c r="H16" s="267"/>
    </row>
    <row r="17" spans="1:8" ht="58.5" customHeight="1" x14ac:dyDescent="0.2">
      <c r="A17" s="14" t="s">
        <v>30</v>
      </c>
      <c r="B17" s="267" t="s">
        <v>116</v>
      </c>
      <c r="C17" s="267"/>
      <c r="D17" s="267"/>
      <c r="E17" s="267"/>
      <c r="F17" s="267"/>
      <c r="G17" s="267"/>
      <c r="H17" s="267"/>
    </row>
    <row r="18" spans="1:8" ht="30" x14ac:dyDescent="0.2">
      <c r="A18" s="14" t="s">
        <v>83</v>
      </c>
      <c r="B18" s="267" t="s">
        <v>117</v>
      </c>
      <c r="C18" s="267"/>
      <c r="D18" s="267"/>
      <c r="E18" s="267"/>
      <c r="F18" s="267"/>
      <c r="G18" s="267"/>
      <c r="H18" s="267"/>
    </row>
    <row r="19" spans="1:8" ht="30" customHeight="1" x14ac:dyDescent="0.2">
      <c r="A19" s="268"/>
      <c r="B19" s="269"/>
      <c r="C19" s="269"/>
      <c r="D19" s="269"/>
      <c r="E19" s="269"/>
      <c r="F19" s="269"/>
      <c r="G19" s="269"/>
      <c r="H19" s="270"/>
    </row>
    <row r="20" spans="1:8" ht="37.5" customHeight="1" x14ac:dyDescent="0.2">
      <c r="A20" s="256" t="s">
        <v>179</v>
      </c>
      <c r="B20" s="256"/>
      <c r="C20" s="256"/>
      <c r="D20" s="256"/>
      <c r="E20" s="256"/>
      <c r="F20" s="256"/>
      <c r="G20" s="256"/>
      <c r="H20" s="256"/>
    </row>
    <row r="21" spans="1:8" ht="117" customHeight="1" x14ac:dyDescent="0.2">
      <c r="A21" s="247" t="s">
        <v>35</v>
      </c>
      <c r="B21" s="247"/>
      <c r="C21" s="247"/>
      <c r="D21" s="247"/>
      <c r="E21" s="247"/>
      <c r="F21" s="247"/>
      <c r="G21" s="247"/>
      <c r="H21" s="247"/>
    </row>
    <row r="22" spans="1:8" ht="117" customHeight="1" x14ac:dyDescent="0.2">
      <c r="A22" s="14" t="s">
        <v>98</v>
      </c>
      <c r="B22" s="267" t="s">
        <v>108</v>
      </c>
      <c r="C22" s="267"/>
      <c r="D22" s="267"/>
      <c r="E22" s="267"/>
      <c r="F22" s="267"/>
      <c r="G22" s="267"/>
      <c r="H22" s="267"/>
    </row>
    <row r="23" spans="1:8" ht="167.1" customHeight="1" x14ac:dyDescent="0.2">
      <c r="A23" s="14" t="s">
        <v>84</v>
      </c>
      <c r="B23" s="247" t="s">
        <v>118</v>
      </c>
      <c r="C23" s="247"/>
      <c r="D23" s="247"/>
      <c r="E23" s="247"/>
      <c r="F23" s="247"/>
      <c r="G23" s="247"/>
      <c r="H23" s="247"/>
    </row>
    <row r="24" spans="1:8" ht="69.75" customHeight="1" x14ac:dyDescent="0.2">
      <c r="A24" s="14" t="s">
        <v>185</v>
      </c>
      <c r="B24" s="247" t="s">
        <v>119</v>
      </c>
      <c r="C24" s="247"/>
      <c r="D24" s="247"/>
      <c r="E24" s="247"/>
      <c r="F24" s="247"/>
      <c r="G24" s="247"/>
      <c r="H24" s="247"/>
    </row>
    <row r="25" spans="1:8" ht="60" customHeight="1" x14ac:dyDescent="0.2">
      <c r="A25" s="14" t="s">
        <v>186</v>
      </c>
      <c r="B25" s="247" t="s">
        <v>121</v>
      </c>
      <c r="C25" s="247"/>
      <c r="D25" s="247"/>
      <c r="E25" s="247"/>
      <c r="F25" s="247"/>
      <c r="G25" s="247"/>
      <c r="H25" s="247"/>
    </row>
    <row r="26" spans="1:8" ht="24.75" customHeight="1" x14ac:dyDescent="0.2">
      <c r="A26" s="15" t="s">
        <v>86</v>
      </c>
      <c r="B26" s="263" t="s">
        <v>120</v>
      </c>
      <c r="C26" s="263"/>
      <c r="D26" s="263"/>
      <c r="E26" s="263"/>
      <c r="F26" s="263"/>
      <c r="G26" s="263"/>
      <c r="H26" s="263"/>
    </row>
    <row r="27" spans="1:8" ht="26.25" customHeight="1" x14ac:dyDescent="0.2">
      <c r="A27" s="15" t="s">
        <v>87</v>
      </c>
      <c r="B27" s="263" t="s">
        <v>100</v>
      </c>
      <c r="C27" s="263"/>
      <c r="D27" s="263"/>
      <c r="E27" s="263"/>
      <c r="F27" s="263"/>
      <c r="G27" s="263"/>
      <c r="H27" s="263"/>
    </row>
    <row r="28" spans="1:8" ht="53.25" customHeight="1" x14ac:dyDescent="0.2">
      <c r="A28" s="14" t="s">
        <v>166</v>
      </c>
      <c r="B28" s="247" t="s">
        <v>172</v>
      </c>
      <c r="C28" s="247"/>
      <c r="D28" s="247"/>
      <c r="E28" s="247"/>
      <c r="F28" s="247"/>
      <c r="G28" s="247"/>
      <c r="H28" s="247"/>
    </row>
    <row r="29" spans="1:8" ht="45" customHeight="1" x14ac:dyDescent="0.2">
      <c r="A29" s="14" t="s">
        <v>168</v>
      </c>
      <c r="B29" s="257" t="s">
        <v>173</v>
      </c>
      <c r="C29" s="258"/>
      <c r="D29" s="258"/>
      <c r="E29" s="258"/>
      <c r="F29" s="258"/>
      <c r="G29" s="258"/>
      <c r="H29" s="259"/>
    </row>
    <row r="30" spans="1:8" ht="45" customHeight="1" x14ac:dyDescent="0.2">
      <c r="A30" s="14" t="s">
        <v>167</v>
      </c>
      <c r="B30" s="257" t="s">
        <v>174</v>
      </c>
      <c r="C30" s="258"/>
      <c r="D30" s="258"/>
      <c r="E30" s="258"/>
      <c r="F30" s="258"/>
      <c r="G30" s="258"/>
      <c r="H30" s="259"/>
    </row>
    <row r="31" spans="1:8" ht="45" customHeight="1" x14ac:dyDescent="0.2">
      <c r="A31" s="14" t="s">
        <v>157</v>
      </c>
      <c r="B31" s="257" t="s">
        <v>175</v>
      </c>
      <c r="C31" s="258"/>
      <c r="D31" s="258"/>
      <c r="E31" s="258"/>
      <c r="F31" s="258"/>
      <c r="G31" s="258"/>
      <c r="H31" s="259"/>
    </row>
    <row r="32" spans="1:8" ht="33" customHeight="1" x14ac:dyDescent="0.2">
      <c r="A32" s="15" t="s">
        <v>187</v>
      </c>
      <c r="B32" s="247" t="s">
        <v>122</v>
      </c>
      <c r="C32" s="247"/>
      <c r="D32" s="247"/>
      <c r="E32" s="247"/>
      <c r="F32" s="247"/>
      <c r="G32" s="247"/>
      <c r="H32" s="247"/>
    </row>
    <row r="33" spans="1:8" ht="39" customHeight="1" x14ac:dyDescent="0.2">
      <c r="A33" s="14" t="s">
        <v>88</v>
      </c>
      <c r="B33" s="263" t="s">
        <v>176</v>
      </c>
      <c r="C33" s="263"/>
      <c r="D33" s="263"/>
      <c r="E33" s="263"/>
      <c r="F33" s="263"/>
      <c r="G33" s="263"/>
      <c r="H33" s="263"/>
    </row>
    <row r="34" spans="1:8" ht="39" customHeight="1" x14ac:dyDescent="0.2">
      <c r="A34" s="256" t="s">
        <v>216</v>
      </c>
      <c r="B34" s="256"/>
      <c r="C34" s="256"/>
      <c r="D34" s="256"/>
      <c r="E34" s="256"/>
      <c r="F34" s="256"/>
      <c r="G34" s="256"/>
      <c r="H34" s="256"/>
    </row>
    <row r="35" spans="1:8" ht="79.5" customHeight="1" x14ac:dyDescent="0.2">
      <c r="A35" s="264" t="s">
        <v>217</v>
      </c>
      <c r="B35" s="265"/>
      <c r="C35" s="265"/>
      <c r="D35" s="265"/>
      <c r="E35" s="265"/>
      <c r="F35" s="265"/>
      <c r="G35" s="265"/>
      <c r="H35" s="266"/>
    </row>
    <row r="36" spans="1:8" ht="33" customHeight="1" x14ac:dyDescent="0.2">
      <c r="A36" s="14" t="s">
        <v>26</v>
      </c>
      <c r="B36" s="247" t="s">
        <v>145</v>
      </c>
      <c r="C36" s="247"/>
      <c r="D36" s="247"/>
      <c r="E36" s="247"/>
      <c r="F36" s="247"/>
      <c r="G36" s="247"/>
      <c r="H36" s="247"/>
    </row>
    <row r="37" spans="1:8" ht="33" customHeight="1" x14ac:dyDescent="0.2">
      <c r="A37" s="14" t="s">
        <v>27</v>
      </c>
      <c r="B37" s="247" t="s">
        <v>146</v>
      </c>
      <c r="C37" s="247"/>
      <c r="D37" s="247"/>
      <c r="E37" s="247"/>
      <c r="F37" s="247"/>
      <c r="G37" s="247"/>
      <c r="H37" s="247"/>
    </row>
    <row r="38" spans="1:8" ht="33" customHeight="1" x14ac:dyDescent="0.2">
      <c r="A38" s="23"/>
      <c r="B38" s="24"/>
      <c r="C38" s="24"/>
      <c r="D38" s="24"/>
      <c r="E38" s="24"/>
      <c r="F38" s="24"/>
      <c r="G38" s="24"/>
      <c r="H38" s="25"/>
    </row>
    <row r="39" spans="1:8" ht="34.5" customHeight="1" x14ac:dyDescent="0.2">
      <c r="A39" s="256" t="s">
        <v>180</v>
      </c>
      <c r="B39" s="256"/>
      <c r="C39" s="256"/>
      <c r="D39" s="256"/>
      <c r="E39" s="256"/>
      <c r="F39" s="256"/>
      <c r="G39" s="256"/>
      <c r="H39" s="256"/>
    </row>
    <row r="40" spans="1:8" ht="34.5" customHeight="1" x14ac:dyDescent="0.2">
      <c r="A40" s="14" t="s">
        <v>10</v>
      </c>
      <c r="B40" s="247" t="s">
        <v>123</v>
      </c>
      <c r="C40" s="247"/>
      <c r="D40" s="247"/>
      <c r="E40" s="247"/>
      <c r="F40" s="247"/>
      <c r="G40" s="247"/>
      <c r="H40" s="247"/>
    </row>
    <row r="41" spans="1:8" ht="29.25" customHeight="1" x14ac:dyDescent="0.2">
      <c r="A41" s="14" t="s">
        <v>11</v>
      </c>
      <c r="B41" s="247" t="s">
        <v>124</v>
      </c>
      <c r="C41" s="247"/>
      <c r="D41" s="247"/>
      <c r="E41" s="247"/>
      <c r="F41" s="247"/>
      <c r="G41" s="247"/>
      <c r="H41" s="247"/>
    </row>
    <row r="42" spans="1:8" ht="42" customHeight="1" x14ac:dyDescent="0.2">
      <c r="A42" s="14" t="s">
        <v>147</v>
      </c>
      <c r="B42" s="247" t="s">
        <v>196</v>
      </c>
      <c r="C42" s="247"/>
      <c r="D42" s="247"/>
      <c r="E42" s="247"/>
      <c r="F42" s="247"/>
      <c r="G42" s="247"/>
      <c r="H42" s="247"/>
    </row>
    <row r="43" spans="1:8" ht="42" customHeight="1" x14ac:dyDescent="0.2">
      <c r="A43" s="14" t="s">
        <v>198</v>
      </c>
      <c r="B43" s="257" t="s">
        <v>199</v>
      </c>
      <c r="C43" s="258"/>
      <c r="D43" s="258"/>
      <c r="E43" s="258"/>
      <c r="F43" s="258"/>
      <c r="G43" s="258"/>
      <c r="H43" s="259"/>
    </row>
    <row r="44" spans="1:8" ht="42" customHeight="1" x14ac:dyDescent="0.2">
      <c r="A44" s="14" t="s">
        <v>148</v>
      </c>
      <c r="B44" s="257" t="s">
        <v>200</v>
      </c>
      <c r="C44" s="258"/>
      <c r="D44" s="258"/>
      <c r="E44" s="258"/>
      <c r="F44" s="258"/>
      <c r="G44" s="258"/>
      <c r="H44" s="259"/>
    </row>
    <row r="45" spans="1:8" ht="42" customHeight="1" x14ac:dyDescent="0.2">
      <c r="A45" s="14" t="s">
        <v>201</v>
      </c>
      <c r="B45" s="257" t="s">
        <v>203</v>
      </c>
      <c r="C45" s="258"/>
      <c r="D45" s="258"/>
      <c r="E45" s="258"/>
      <c r="F45" s="258"/>
      <c r="G45" s="258"/>
      <c r="H45" s="259"/>
    </row>
    <row r="46" spans="1:8" ht="86.1" customHeight="1" x14ac:dyDescent="0.2">
      <c r="A46" s="16" t="s">
        <v>205</v>
      </c>
      <c r="B46" s="253" t="s">
        <v>125</v>
      </c>
      <c r="C46" s="253"/>
      <c r="D46" s="253"/>
      <c r="E46" s="253"/>
      <c r="F46" s="253"/>
      <c r="G46" s="253"/>
      <c r="H46" s="253"/>
    </row>
    <row r="47" spans="1:8" ht="39.75" customHeight="1" x14ac:dyDescent="0.2">
      <c r="A47" s="16" t="s">
        <v>212</v>
      </c>
      <c r="B47" s="260" t="s">
        <v>218</v>
      </c>
      <c r="C47" s="261"/>
      <c r="D47" s="261"/>
      <c r="E47" s="261"/>
      <c r="F47" s="261"/>
      <c r="G47" s="261"/>
      <c r="H47" s="262"/>
    </row>
    <row r="48" spans="1:8" ht="31.5" customHeight="1" x14ac:dyDescent="0.2">
      <c r="A48" s="16" t="s">
        <v>12</v>
      </c>
      <c r="B48" s="253" t="s">
        <v>204</v>
      </c>
      <c r="C48" s="253"/>
      <c r="D48" s="253"/>
      <c r="E48" s="253"/>
      <c r="F48" s="253"/>
      <c r="G48" s="253"/>
      <c r="H48" s="253"/>
    </row>
    <row r="49" spans="1:8" ht="45" x14ac:dyDescent="0.2">
      <c r="A49" s="16" t="s">
        <v>206</v>
      </c>
      <c r="B49" s="253" t="s">
        <v>126</v>
      </c>
      <c r="C49" s="253"/>
      <c r="D49" s="253"/>
      <c r="E49" s="253"/>
      <c r="F49" s="253"/>
      <c r="G49" s="253"/>
      <c r="H49" s="253"/>
    </row>
    <row r="50" spans="1:8" ht="43.5" customHeight="1" x14ac:dyDescent="0.2">
      <c r="A50" s="16" t="s">
        <v>14</v>
      </c>
      <c r="B50" s="253" t="s">
        <v>127</v>
      </c>
      <c r="C50" s="253"/>
      <c r="D50" s="253"/>
      <c r="E50" s="253"/>
      <c r="F50" s="253"/>
      <c r="G50" s="253"/>
      <c r="H50" s="253"/>
    </row>
    <row r="51" spans="1:8" ht="40.5" customHeight="1" x14ac:dyDescent="0.2">
      <c r="A51" s="16" t="s">
        <v>15</v>
      </c>
      <c r="B51" s="253" t="s">
        <v>128</v>
      </c>
      <c r="C51" s="253"/>
      <c r="D51" s="253"/>
      <c r="E51" s="253"/>
      <c r="F51" s="253"/>
      <c r="G51" s="253"/>
      <c r="H51" s="253"/>
    </row>
    <row r="52" spans="1:8" ht="75.75" customHeight="1" x14ac:dyDescent="0.2">
      <c r="A52" s="17" t="s">
        <v>16</v>
      </c>
      <c r="B52" s="251" t="s">
        <v>129</v>
      </c>
      <c r="C52" s="251"/>
      <c r="D52" s="251"/>
      <c r="E52" s="251"/>
      <c r="F52" s="251"/>
      <c r="G52" s="251"/>
      <c r="H52" s="251"/>
    </row>
    <row r="53" spans="1:8" ht="41.25" customHeight="1" x14ac:dyDescent="0.2">
      <c r="A53" s="17" t="s">
        <v>17</v>
      </c>
      <c r="B53" s="251" t="s">
        <v>130</v>
      </c>
      <c r="C53" s="251"/>
      <c r="D53" s="251"/>
      <c r="E53" s="251"/>
      <c r="F53" s="251"/>
      <c r="G53" s="251"/>
      <c r="H53" s="251"/>
    </row>
    <row r="54" spans="1:8" ht="47.45" customHeight="1" x14ac:dyDescent="0.2">
      <c r="A54" s="17" t="s">
        <v>164</v>
      </c>
      <c r="B54" s="251" t="s">
        <v>131</v>
      </c>
      <c r="C54" s="251"/>
      <c r="D54" s="251"/>
      <c r="E54" s="251"/>
      <c r="F54" s="251"/>
      <c r="G54" s="251"/>
      <c r="H54" s="251"/>
    </row>
    <row r="55" spans="1:8" ht="57.6" customHeight="1" x14ac:dyDescent="0.2">
      <c r="A55" s="17" t="s">
        <v>36</v>
      </c>
      <c r="B55" s="251" t="s">
        <v>132</v>
      </c>
      <c r="C55" s="251"/>
      <c r="D55" s="251"/>
      <c r="E55" s="251"/>
      <c r="F55" s="251"/>
      <c r="G55" s="251"/>
      <c r="H55" s="251"/>
    </row>
    <row r="56" spans="1:8" ht="31.5" customHeight="1" x14ac:dyDescent="0.2">
      <c r="A56" s="17" t="s">
        <v>103</v>
      </c>
      <c r="B56" s="251" t="s">
        <v>133</v>
      </c>
      <c r="C56" s="251"/>
      <c r="D56" s="251"/>
      <c r="E56" s="251"/>
      <c r="F56" s="251"/>
      <c r="G56" s="251"/>
      <c r="H56" s="251"/>
    </row>
    <row r="57" spans="1:8" ht="70.5" customHeight="1" x14ac:dyDescent="0.2">
      <c r="A57" s="17" t="s">
        <v>104</v>
      </c>
      <c r="B57" s="251" t="s">
        <v>134</v>
      </c>
      <c r="C57" s="251"/>
      <c r="D57" s="251"/>
      <c r="E57" s="251"/>
      <c r="F57" s="251"/>
      <c r="G57" s="251"/>
      <c r="H57" s="251"/>
    </row>
    <row r="58" spans="1:8" ht="33.75" customHeight="1" x14ac:dyDescent="0.2">
      <c r="A58" s="254"/>
      <c r="B58" s="254"/>
      <c r="C58" s="254"/>
      <c r="D58" s="254"/>
      <c r="E58" s="254"/>
      <c r="F58" s="254"/>
      <c r="G58" s="254"/>
      <c r="H58" s="255"/>
    </row>
    <row r="59" spans="1:8" ht="32.25" customHeight="1" x14ac:dyDescent="0.2">
      <c r="A59" s="250" t="s">
        <v>182</v>
      </c>
      <c r="B59" s="250"/>
      <c r="C59" s="250"/>
      <c r="D59" s="250"/>
      <c r="E59" s="250"/>
      <c r="F59" s="250"/>
      <c r="G59" s="250"/>
      <c r="H59" s="250"/>
    </row>
    <row r="60" spans="1:8" ht="34.5" customHeight="1" x14ac:dyDescent="0.2">
      <c r="A60" s="14" t="s">
        <v>22</v>
      </c>
      <c r="B60" s="248" t="s">
        <v>140</v>
      </c>
      <c r="C60" s="248"/>
      <c r="D60" s="248"/>
      <c r="E60" s="248"/>
      <c r="F60" s="248"/>
      <c r="G60" s="248"/>
      <c r="H60" s="248"/>
    </row>
    <row r="61" spans="1:8" ht="60" customHeight="1" x14ac:dyDescent="0.2">
      <c r="A61" s="14" t="s">
        <v>32</v>
      </c>
      <c r="B61" s="252" t="s">
        <v>141</v>
      </c>
      <c r="C61" s="252"/>
      <c r="D61" s="252"/>
      <c r="E61" s="252"/>
      <c r="F61" s="252"/>
      <c r="G61" s="252"/>
      <c r="H61" s="252"/>
    </row>
    <row r="62" spans="1:8" ht="41.25" customHeight="1" x14ac:dyDescent="0.2">
      <c r="A62" s="14" t="s">
        <v>207</v>
      </c>
      <c r="B62" s="244" t="s">
        <v>208</v>
      </c>
      <c r="C62" s="245"/>
      <c r="D62" s="245"/>
      <c r="E62" s="245"/>
      <c r="F62" s="245"/>
      <c r="G62" s="245"/>
      <c r="H62" s="246"/>
    </row>
    <row r="63" spans="1:8" ht="42" customHeight="1" x14ac:dyDescent="0.2">
      <c r="A63" s="14" t="s">
        <v>23</v>
      </c>
      <c r="B63" s="247" t="s">
        <v>142</v>
      </c>
      <c r="C63" s="247"/>
      <c r="D63" s="247"/>
      <c r="E63" s="247"/>
      <c r="F63" s="247"/>
      <c r="G63" s="247"/>
      <c r="H63" s="247"/>
    </row>
    <row r="64" spans="1:8" ht="31.5" customHeight="1" x14ac:dyDescent="0.2">
      <c r="A64" s="14" t="s">
        <v>24</v>
      </c>
      <c r="B64" s="248" t="s">
        <v>143</v>
      </c>
      <c r="C64" s="248"/>
      <c r="D64" s="248"/>
      <c r="E64" s="248"/>
      <c r="F64" s="248"/>
      <c r="G64" s="248"/>
      <c r="H64" s="248"/>
    </row>
    <row r="65" spans="1:8" ht="45.75" customHeight="1" x14ac:dyDescent="0.2">
      <c r="A65" s="14" t="s">
        <v>25</v>
      </c>
      <c r="B65" s="248" t="s">
        <v>144</v>
      </c>
      <c r="C65" s="248"/>
      <c r="D65" s="248"/>
      <c r="E65" s="248"/>
      <c r="F65" s="248"/>
      <c r="G65" s="248"/>
      <c r="H65" s="248"/>
    </row>
    <row r="66" spans="1:8" ht="30.75" customHeight="1" x14ac:dyDescent="0.2">
      <c r="A66" s="249"/>
      <c r="B66" s="249"/>
      <c r="C66" s="249"/>
      <c r="D66" s="249"/>
      <c r="E66" s="249"/>
      <c r="F66" s="249"/>
      <c r="G66" s="249"/>
      <c r="H66" s="249"/>
    </row>
    <row r="67" spans="1:8" ht="34.5" customHeight="1" x14ac:dyDescent="0.2">
      <c r="A67" s="250" t="s">
        <v>181</v>
      </c>
      <c r="B67" s="250"/>
      <c r="C67" s="250"/>
      <c r="D67" s="250"/>
      <c r="E67" s="250"/>
      <c r="F67" s="250"/>
      <c r="G67" s="250"/>
      <c r="H67" s="250"/>
    </row>
    <row r="68" spans="1:8" ht="39.75" customHeight="1" x14ac:dyDescent="0.2">
      <c r="A68" s="17" t="s">
        <v>19</v>
      </c>
      <c r="B68" s="248" t="s">
        <v>135</v>
      </c>
      <c r="C68" s="248"/>
      <c r="D68" s="248"/>
      <c r="E68" s="248"/>
      <c r="F68" s="248"/>
      <c r="G68" s="248"/>
      <c r="H68" s="248"/>
    </row>
    <row r="69" spans="1:8" ht="39.75" customHeight="1" x14ac:dyDescent="0.2">
      <c r="A69" s="17" t="s">
        <v>13</v>
      </c>
      <c r="B69" s="248" t="s">
        <v>136</v>
      </c>
      <c r="C69" s="248"/>
      <c r="D69" s="248"/>
      <c r="E69" s="248"/>
      <c r="F69" s="248"/>
      <c r="G69" s="248"/>
      <c r="H69" s="248"/>
    </row>
    <row r="70" spans="1:8" ht="42" customHeight="1" x14ac:dyDescent="0.2">
      <c r="A70" s="17" t="s">
        <v>18</v>
      </c>
      <c r="B70" s="251" t="s">
        <v>137</v>
      </c>
      <c r="C70" s="251"/>
      <c r="D70" s="251"/>
      <c r="E70" s="251"/>
      <c r="F70" s="251"/>
      <c r="G70" s="251"/>
      <c r="H70" s="251"/>
    </row>
    <row r="71" spans="1:8" ht="33.75" customHeight="1" x14ac:dyDescent="0.2">
      <c r="A71" s="17" t="s">
        <v>20</v>
      </c>
      <c r="B71" s="248" t="s">
        <v>138</v>
      </c>
      <c r="C71" s="248"/>
      <c r="D71" s="248"/>
      <c r="E71" s="248"/>
      <c r="F71" s="248"/>
      <c r="G71" s="248"/>
      <c r="H71" s="248"/>
    </row>
    <row r="72" spans="1:8" ht="33" customHeight="1" x14ac:dyDescent="0.2">
      <c r="A72" s="17" t="s">
        <v>21</v>
      </c>
      <c r="B72" s="248" t="s">
        <v>139</v>
      </c>
      <c r="C72" s="248"/>
      <c r="D72" s="248"/>
      <c r="E72" s="248"/>
      <c r="F72" s="248"/>
      <c r="G72" s="248"/>
      <c r="H72" s="248"/>
    </row>
    <row r="73" spans="1:8" ht="33.75" customHeight="1" x14ac:dyDescent="0.2">
      <c r="A73" s="243"/>
      <c r="B73" s="243"/>
      <c r="C73" s="243"/>
      <c r="D73" s="243"/>
      <c r="E73" s="243"/>
      <c r="F73" s="243"/>
      <c r="G73" s="243"/>
      <c r="H73" s="243"/>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12:H12"/>
    <mergeCell ref="A1:H1"/>
    <mergeCell ref="A2:H2"/>
    <mergeCell ref="B3:H3"/>
    <mergeCell ref="B4:H4"/>
    <mergeCell ref="B5:H5"/>
    <mergeCell ref="B6:H6"/>
    <mergeCell ref="B7:H7"/>
    <mergeCell ref="B8:H8"/>
    <mergeCell ref="B9:H9"/>
    <mergeCell ref="B10:H10"/>
    <mergeCell ref="B11:H11"/>
    <mergeCell ref="B24:H24"/>
    <mergeCell ref="B13:H13"/>
    <mergeCell ref="B14:H14"/>
    <mergeCell ref="B15:H15"/>
    <mergeCell ref="B16:H16"/>
    <mergeCell ref="B17:H17"/>
    <mergeCell ref="B18:H18"/>
    <mergeCell ref="A19:H19"/>
    <mergeCell ref="A20:H20"/>
    <mergeCell ref="A21:H21"/>
    <mergeCell ref="B22:H22"/>
    <mergeCell ref="B23:H23"/>
    <mergeCell ref="B36:H36"/>
    <mergeCell ref="B25:H25"/>
    <mergeCell ref="B26:H26"/>
    <mergeCell ref="B27:H27"/>
    <mergeCell ref="B28:H28"/>
    <mergeCell ref="B29:H29"/>
    <mergeCell ref="B30:H30"/>
    <mergeCell ref="B31:H31"/>
    <mergeCell ref="B32:H32"/>
    <mergeCell ref="B33:H33"/>
    <mergeCell ref="A34:H34"/>
    <mergeCell ref="A35:H35"/>
    <mergeCell ref="B49:H49"/>
    <mergeCell ref="B37:H37"/>
    <mergeCell ref="A39:H39"/>
    <mergeCell ref="B40:H40"/>
    <mergeCell ref="B41:H41"/>
    <mergeCell ref="B42:H42"/>
    <mergeCell ref="B43:H43"/>
    <mergeCell ref="B44:H44"/>
    <mergeCell ref="B45:H45"/>
    <mergeCell ref="B46:H46"/>
    <mergeCell ref="B47:H47"/>
    <mergeCell ref="B48:H48"/>
    <mergeCell ref="B61:H61"/>
    <mergeCell ref="B50:H50"/>
    <mergeCell ref="B51:H51"/>
    <mergeCell ref="B52:H52"/>
    <mergeCell ref="B53:H53"/>
    <mergeCell ref="B54:H54"/>
    <mergeCell ref="B55:H55"/>
    <mergeCell ref="B56:H56"/>
    <mergeCell ref="B57:H57"/>
    <mergeCell ref="A58:H58"/>
    <mergeCell ref="A59:H59"/>
    <mergeCell ref="B60:H60"/>
    <mergeCell ref="A73:H73"/>
    <mergeCell ref="B62:H62"/>
    <mergeCell ref="B63:H63"/>
    <mergeCell ref="B64:H64"/>
    <mergeCell ref="B65:H65"/>
    <mergeCell ref="A66:H66"/>
    <mergeCell ref="A67:H67"/>
    <mergeCell ref="B68:H68"/>
    <mergeCell ref="B69:H69"/>
    <mergeCell ref="B70:H70"/>
    <mergeCell ref="B71:H71"/>
    <mergeCell ref="B72:H7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topLeftCell="K1" zoomScale="80" zoomScaleNormal="80" workbookViewId="0">
      <selection activeCell="T13" sqref="T13"/>
    </sheetView>
  </sheetViews>
  <sheetFormatPr baseColWidth="10" defaultColWidth="11.42578125" defaultRowHeight="18.75" x14ac:dyDescent="0.25"/>
  <cols>
    <col min="1" max="2" width="26.42578125" style="1" customWidth="1"/>
    <col min="3" max="4" width="22.28515625" style="1" customWidth="1"/>
    <col min="5" max="5" width="23.140625" style="1" customWidth="1"/>
    <col min="6" max="6" width="23.7109375" style="39" customWidth="1"/>
    <col min="7" max="7" width="14.85546875" style="39" customWidth="1"/>
    <col min="8" max="8" width="27" style="39" customWidth="1"/>
    <col min="9" max="9" width="27.7109375" style="1" customWidth="1"/>
    <col min="10" max="10" width="15.7109375" style="1" customWidth="1"/>
    <col min="11" max="11" width="29.28515625" style="3" customWidth="1"/>
    <col min="12" max="12" width="18.140625" style="3" customWidth="1"/>
    <col min="13" max="13" width="19.85546875" style="3" customWidth="1"/>
    <col min="14" max="14" width="40.85546875" style="3" customWidth="1"/>
    <col min="15" max="15" width="20.28515625" style="4" customWidth="1"/>
    <col min="16" max="21" width="18.85546875" style="5" customWidth="1"/>
    <col min="22" max="22" width="23.28515625" style="5" customWidth="1"/>
    <col min="23" max="23" width="18.85546875" style="5" customWidth="1"/>
    <col min="24" max="25" width="18.7109375" style="1" customWidth="1"/>
    <col min="26" max="26" width="20.42578125" style="1" customWidth="1"/>
    <col min="27" max="27" width="27.42578125" style="1" customWidth="1"/>
    <col min="28" max="28" width="0" style="1" hidden="1" customWidth="1"/>
    <col min="29" max="16384" width="11.42578125" style="1"/>
  </cols>
  <sheetData>
    <row r="1" spans="1:28" ht="21" customHeight="1" x14ac:dyDescent="0.25">
      <c r="A1" s="294"/>
      <c r="B1" s="294"/>
      <c r="C1" s="295" t="s">
        <v>1</v>
      </c>
      <c r="D1" s="295"/>
      <c r="E1" s="295"/>
      <c r="F1" s="295"/>
      <c r="G1" s="295"/>
      <c r="H1" s="295"/>
      <c r="I1" s="295"/>
      <c r="J1" s="295"/>
      <c r="K1" s="295"/>
      <c r="L1" s="295"/>
      <c r="M1" s="295"/>
      <c r="N1" s="295"/>
      <c r="O1" s="295"/>
      <c r="P1" s="295"/>
      <c r="Q1" s="295"/>
      <c r="R1" s="295"/>
      <c r="S1" s="295"/>
      <c r="T1" s="295"/>
      <c r="U1" s="295"/>
      <c r="V1" s="295"/>
      <c r="W1" s="295"/>
      <c r="X1" s="295"/>
      <c r="Y1" s="295"/>
      <c r="Z1" s="29" t="s">
        <v>220</v>
      </c>
    </row>
    <row r="2" spans="1:28" ht="21" customHeight="1" x14ac:dyDescent="0.25">
      <c r="A2" s="294"/>
      <c r="B2" s="294"/>
      <c r="C2" s="295" t="s">
        <v>2</v>
      </c>
      <c r="D2" s="295"/>
      <c r="E2" s="295"/>
      <c r="F2" s="295"/>
      <c r="G2" s="295"/>
      <c r="H2" s="295"/>
      <c r="I2" s="295"/>
      <c r="J2" s="295"/>
      <c r="K2" s="295"/>
      <c r="L2" s="295"/>
      <c r="M2" s="295"/>
      <c r="N2" s="295"/>
      <c r="O2" s="295"/>
      <c r="P2" s="295"/>
      <c r="Q2" s="295"/>
      <c r="R2" s="295"/>
      <c r="S2" s="295"/>
      <c r="T2" s="295"/>
      <c r="U2" s="295"/>
      <c r="V2" s="295"/>
      <c r="W2" s="295"/>
      <c r="X2" s="295"/>
      <c r="Y2" s="295"/>
      <c r="Z2" s="29" t="s">
        <v>3</v>
      </c>
    </row>
    <row r="3" spans="1:28" ht="21" customHeight="1" x14ac:dyDescent="0.25">
      <c r="A3" s="294"/>
      <c r="B3" s="294"/>
      <c r="C3" s="295" t="s">
        <v>4</v>
      </c>
      <c r="D3" s="295"/>
      <c r="E3" s="295"/>
      <c r="F3" s="295"/>
      <c r="G3" s="295"/>
      <c r="H3" s="295"/>
      <c r="I3" s="295"/>
      <c r="J3" s="295"/>
      <c r="K3" s="295"/>
      <c r="L3" s="295"/>
      <c r="M3" s="295"/>
      <c r="N3" s="295"/>
      <c r="O3" s="295"/>
      <c r="P3" s="295"/>
      <c r="Q3" s="295"/>
      <c r="R3" s="295"/>
      <c r="S3" s="295"/>
      <c r="T3" s="295"/>
      <c r="U3" s="295"/>
      <c r="V3" s="295"/>
      <c r="W3" s="295"/>
      <c r="X3" s="295"/>
      <c r="Y3" s="295"/>
      <c r="Z3" s="29" t="s">
        <v>219</v>
      </c>
    </row>
    <row r="4" spans="1:28" ht="21" customHeight="1" x14ac:dyDescent="0.25">
      <c r="A4" s="294"/>
      <c r="B4" s="294"/>
      <c r="C4" s="295" t="s">
        <v>158</v>
      </c>
      <c r="D4" s="295"/>
      <c r="E4" s="295"/>
      <c r="F4" s="295"/>
      <c r="G4" s="295"/>
      <c r="H4" s="295"/>
      <c r="I4" s="295"/>
      <c r="J4" s="295"/>
      <c r="K4" s="295"/>
      <c r="L4" s="295"/>
      <c r="M4" s="295"/>
      <c r="N4" s="295"/>
      <c r="O4" s="295"/>
      <c r="P4" s="295"/>
      <c r="Q4" s="295"/>
      <c r="R4" s="295"/>
      <c r="S4" s="295"/>
      <c r="T4" s="295"/>
      <c r="U4" s="295"/>
      <c r="V4" s="295"/>
      <c r="W4" s="295"/>
      <c r="X4" s="295"/>
      <c r="Y4" s="295"/>
      <c r="Z4" s="29" t="s">
        <v>222</v>
      </c>
    </row>
    <row r="5" spans="1:28" ht="26.25" customHeight="1" x14ac:dyDescent="0.25">
      <c r="A5" s="301" t="s">
        <v>170</v>
      </c>
      <c r="B5" s="301"/>
      <c r="C5" s="299" t="s">
        <v>292</v>
      </c>
      <c r="D5" s="300"/>
      <c r="E5" s="19"/>
      <c r="F5" s="19"/>
      <c r="G5" s="19"/>
      <c r="H5" s="19"/>
      <c r="I5" s="19"/>
      <c r="J5" s="19"/>
      <c r="K5" s="19"/>
      <c r="L5" s="19"/>
      <c r="M5" s="19"/>
      <c r="N5" s="19"/>
      <c r="O5" s="19"/>
      <c r="P5" s="19"/>
      <c r="Q5" s="19"/>
      <c r="R5" s="19"/>
      <c r="S5" s="19"/>
      <c r="T5" s="19"/>
      <c r="U5" s="19"/>
      <c r="V5" s="19"/>
      <c r="W5" s="19"/>
      <c r="X5" s="19"/>
      <c r="Y5" s="19"/>
      <c r="Z5" s="22"/>
    </row>
    <row r="6" spans="1:28" ht="39" customHeight="1" x14ac:dyDescent="0.25">
      <c r="A6" s="296" t="s">
        <v>160</v>
      </c>
      <c r="B6" s="297"/>
      <c r="C6" s="297"/>
      <c r="D6" s="297"/>
      <c r="E6" s="297"/>
      <c r="F6" s="297"/>
      <c r="G6" s="297"/>
      <c r="H6" s="297"/>
      <c r="I6" s="297"/>
      <c r="J6" s="297"/>
      <c r="K6" s="297"/>
      <c r="L6" s="297"/>
      <c r="M6" s="297"/>
      <c r="N6" s="297"/>
      <c r="O6" s="297"/>
      <c r="P6" s="297"/>
      <c r="Q6" s="297"/>
      <c r="R6" s="297"/>
      <c r="S6" s="297"/>
      <c r="T6" s="297"/>
      <c r="U6" s="297"/>
      <c r="V6" s="297"/>
      <c r="W6" s="297"/>
      <c r="X6" s="297"/>
      <c r="Y6" s="297"/>
      <c r="Z6" s="298"/>
    </row>
    <row r="7" spans="1:28" s="2" customFormat="1" ht="78.75" customHeight="1" thickBot="1" x14ac:dyDescent="0.25">
      <c r="A7" s="121" t="s">
        <v>93</v>
      </c>
      <c r="B7" s="121" t="s">
        <v>165</v>
      </c>
      <c r="C7" s="121" t="s">
        <v>156</v>
      </c>
      <c r="D7" s="121" t="s">
        <v>28</v>
      </c>
      <c r="E7" s="121" t="s">
        <v>101</v>
      </c>
      <c r="F7" s="121" t="s">
        <v>7</v>
      </c>
      <c r="G7" s="121" t="s">
        <v>193</v>
      </c>
      <c r="H7" s="121" t="s">
        <v>34</v>
      </c>
      <c r="I7" s="121" t="s">
        <v>8</v>
      </c>
      <c r="J7" s="122" t="s">
        <v>155</v>
      </c>
      <c r="K7" s="121" t="s">
        <v>97</v>
      </c>
      <c r="L7" s="123" t="s">
        <v>96</v>
      </c>
      <c r="M7" s="121" t="s">
        <v>177</v>
      </c>
      <c r="N7" s="121" t="s">
        <v>9</v>
      </c>
      <c r="O7" s="121" t="s">
        <v>30</v>
      </c>
      <c r="P7" s="121" t="s">
        <v>31</v>
      </c>
      <c r="Q7" s="125" t="s">
        <v>343</v>
      </c>
      <c r="R7" s="125" t="e">
        <f>+'3. INVERSIÓN'!#REF!</f>
        <v>#REF!</v>
      </c>
      <c r="S7" s="125" t="s">
        <v>374</v>
      </c>
      <c r="T7" s="125" t="s">
        <v>378</v>
      </c>
      <c r="U7" s="154" t="s">
        <v>375</v>
      </c>
      <c r="V7" s="154" t="s">
        <v>376</v>
      </c>
      <c r="W7" s="154" t="s">
        <v>377</v>
      </c>
      <c r="X7" s="121" t="s">
        <v>162</v>
      </c>
      <c r="Y7" s="121" t="s">
        <v>163</v>
      </c>
      <c r="Z7" s="121" t="s">
        <v>161</v>
      </c>
      <c r="AA7" s="20"/>
    </row>
    <row r="8" spans="1:28" ht="105" customHeight="1" thickBot="1" x14ac:dyDescent="0.3">
      <c r="A8" s="66" t="s">
        <v>274</v>
      </c>
      <c r="B8" s="272" t="s">
        <v>276</v>
      </c>
      <c r="C8" s="65" t="s">
        <v>227</v>
      </c>
      <c r="D8" s="66" t="s">
        <v>273</v>
      </c>
      <c r="E8" s="47" t="s">
        <v>228</v>
      </c>
      <c r="F8" s="307" t="s">
        <v>236</v>
      </c>
      <c r="G8" s="66" t="s">
        <v>330</v>
      </c>
      <c r="H8" s="44" t="s">
        <v>253</v>
      </c>
      <c r="I8" s="44" t="s">
        <v>253</v>
      </c>
      <c r="J8" s="49">
        <v>939</v>
      </c>
      <c r="K8" s="103" t="s">
        <v>237</v>
      </c>
      <c r="L8" s="141">
        <v>0.2</v>
      </c>
      <c r="M8" s="105" t="s">
        <v>189</v>
      </c>
      <c r="N8" s="44" t="s">
        <v>252</v>
      </c>
      <c r="O8" s="55">
        <v>879</v>
      </c>
      <c r="P8" s="59">
        <v>219</v>
      </c>
      <c r="Q8" s="59">
        <v>25</v>
      </c>
      <c r="R8" s="59">
        <v>459</v>
      </c>
      <c r="S8" s="59">
        <v>0</v>
      </c>
      <c r="T8" s="59">
        <f>Q8+R8+S8</f>
        <v>484</v>
      </c>
      <c r="U8" s="155">
        <v>1</v>
      </c>
      <c r="V8" s="155">
        <f>T8/O8</f>
        <v>0.55062571103526736</v>
      </c>
      <c r="W8" s="155">
        <v>0.2</v>
      </c>
      <c r="X8" s="55">
        <v>220</v>
      </c>
      <c r="Y8" s="55">
        <v>220</v>
      </c>
      <c r="Z8" s="55">
        <v>220</v>
      </c>
    </row>
    <row r="9" spans="1:28" ht="105.75" customHeight="1" thickBot="1" x14ac:dyDescent="0.3">
      <c r="A9" s="66" t="s">
        <v>274</v>
      </c>
      <c r="B9" s="273"/>
      <c r="C9" s="65" t="s">
        <v>227</v>
      </c>
      <c r="D9" s="66" t="s">
        <v>273</v>
      </c>
      <c r="E9" s="102" t="s">
        <v>229</v>
      </c>
      <c r="F9" s="308"/>
      <c r="G9" s="66" t="s">
        <v>330</v>
      </c>
      <c r="H9" s="45" t="s">
        <v>252</v>
      </c>
      <c r="I9" s="45" t="s">
        <v>252</v>
      </c>
      <c r="J9" s="50">
        <v>939</v>
      </c>
      <c r="K9" s="104" t="s">
        <v>238</v>
      </c>
      <c r="L9" s="142">
        <v>0.2</v>
      </c>
      <c r="M9" s="105" t="s">
        <v>188</v>
      </c>
      <c r="N9" s="45" t="s">
        <v>253</v>
      </c>
      <c r="O9" s="56">
        <v>849</v>
      </c>
      <c r="P9" s="60">
        <v>212</v>
      </c>
      <c r="Q9" s="60">
        <v>9</v>
      </c>
      <c r="R9" s="153">
        <v>0</v>
      </c>
      <c r="S9" s="153">
        <f>25-Q9</f>
        <v>16</v>
      </c>
      <c r="T9" s="59">
        <f t="shared" ref="T9:T22" si="0">Q9+R9+S9</f>
        <v>25</v>
      </c>
      <c r="U9" s="155">
        <f t="shared" ref="U9:U20" si="1">T9/P9</f>
        <v>0.11792452830188679</v>
      </c>
      <c r="V9" s="155">
        <f t="shared" ref="V9:V13" si="2">T9/O9</f>
        <v>2.9446407538280331E-2</v>
      </c>
      <c r="W9" s="155">
        <f t="shared" ref="W9:W12" si="3">(T9/P9)*L9</f>
        <v>2.358490566037736E-2</v>
      </c>
      <c r="X9" s="56">
        <v>212</v>
      </c>
      <c r="Y9" s="56">
        <v>212</v>
      </c>
      <c r="Z9" s="56">
        <v>213</v>
      </c>
      <c r="AB9" s="1" t="s">
        <v>188</v>
      </c>
    </row>
    <row r="10" spans="1:28" ht="105.75" customHeight="1" thickBot="1" x14ac:dyDescent="0.3">
      <c r="A10" s="66" t="s">
        <v>274</v>
      </c>
      <c r="B10" s="273"/>
      <c r="C10" s="65" t="s">
        <v>227</v>
      </c>
      <c r="D10" s="66" t="s">
        <v>273</v>
      </c>
      <c r="E10" s="102" t="s">
        <v>230</v>
      </c>
      <c r="F10" s="308"/>
      <c r="G10" s="66" t="s">
        <v>330</v>
      </c>
      <c r="H10" s="45" t="s">
        <v>263</v>
      </c>
      <c r="I10" s="45" t="s">
        <v>254</v>
      </c>
      <c r="J10" s="50">
        <v>205</v>
      </c>
      <c r="K10" s="104" t="s">
        <v>239</v>
      </c>
      <c r="L10" s="142">
        <v>0.1</v>
      </c>
      <c r="M10" s="105" t="s">
        <v>188</v>
      </c>
      <c r="N10" s="45" t="s">
        <v>254</v>
      </c>
      <c r="O10" s="56">
        <v>440</v>
      </c>
      <c r="P10" s="60">
        <v>110</v>
      </c>
      <c r="Q10" s="60">
        <v>5</v>
      </c>
      <c r="R10" s="153">
        <v>0</v>
      </c>
      <c r="S10" s="153">
        <f>33-Q10</f>
        <v>28</v>
      </c>
      <c r="T10" s="59">
        <f t="shared" si="0"/>
        <v>33</v>
      </c>
      <c r="U10" s="155">
        <f t="shared" si="1"/>
        <v>0.3</v>
      </c>
      <c r="V10" s="155">
        <f t="shared" si="2"/>
        <v>7.4999999999999997E-2</v>
      </c>
      <c r="W10" s="155">
        <f t="shared" si="3"/>
        <v>0.03</v>
      </c>
      <c r="X10" s="56">
        <v>110</v>
      </c>
      <c r="Y10" s="56">
        <v>110</v>
      </c>
      <c r="Z10" s="56">
        <v>110</v>
      </c>
      <c r="AB10" s="1" t="s">
        <v>189</v>
      </c>
    </row>
    <row r="11" spans="1:28" ht="105.75" customHeight="1" thickBot="1" x14ac:dyDescent="0.3">
      <c r="A11" s="66" t="s">
        <v>274</v>
      </c>
      <c r="B11" s="273"/>
      <c r="C11" s="65" t="s">
        <v>227</v>
      </c>
      <c r="D11" s="66" t="s">
        <v>273</v>
      </c>
      <c r="E11" s="102" t="s">
        <v>230</v>
      </c>
      <c r="F11" s="308"/>
      <c r="G11" s="66" t="s">
        <v>330</v>
      </c>
      <c r="H11" s="45" t="s">
        <v>264</v>
      </c>
      <c r="I11" s="45" t="s">
        <v>255</v>
      </c>
      <c r="J11" s="50">
        <v>630</v>
      </c>
      <c r="K11" s="104" t="s">
        <v>240</v>
      </c>
      <c r="L11" s="142">
        <v>0.1</v>
      </c>
      <c r="M11" s="105" t="s">
        <v>188</v>
      </c>
      <c r="N11" s="45" t="s">
        <v>255</v>
      </c>
      <c r="O11" s="56">
        <v>120</v>
      </c>
      <c r="P11" s="60">
        <v>30</v>
      </c>
      <c r="Q11" s="60">
        <v>0</v>
      </c>
      <c r="R11" s="60">
        <v>0</v>
      </c>
      <c r="S11" s="60">
        <v>0</v>
      </c>
      <c r="T11" s="59">
        <f t="shared" si="0"/>
        <v>0</v>
      </c>
      <c r="U11" s="155">
        <f t="shared" si="1"/>
        <v>0</v>
      </c>
      <c r="V11" s="155">
        <f t="shared" si="2"/>
        <v>0</v>
      </c>
      <c r="W11" s="155">
        <f t="shared" si="3"/>
        <v>0</v>
      </c>
      <c r="X11" s="56">
        <v>30</v>
      </c>
      <c r="Y11" s="56">
        <v>30</v>
      </c>
      <c r="Z11" s="56">
        <v>30</v>
      </c>
    </row>
    <row r="12" spans="1:28" ht="114.75" thickBot="1" x14ac:dyDescent="0.3">
      <c r="A12" s="66" t="s">
        <v>274</v>
      </c>
      <c r="B12" s="273"/>
      <c r="C12" s="65" t="s">
        <v>227</v>
      </c>
      <c r="D12" s="66" t="s">
        <v>273</v>
      </c>
      <c r="E12" s="102" t="s">
        <v>231</v>
      </c>
      <c r="F12" s="308"/>
      <c r="G12" s="66" t="s">
        <v>330</v>
      </c>
      <c r="H12" s="45" t="s">
        <v>265</v>
      </c>
      <c r="I12" s="45" t="s">
        <v>256</v>
      </c>
      <c r="J12" s="50">
        <v>19</v>
      </c>
      <c r="K12" s="104" t="s">
        <v>241</v>
      </c>
      <c r="L12" s="142">
        <v>0.15</v>
      </c>
      <c r="M12" s="105" t="s">
        <v>188</v>
      </c>
      <c r="N12" s="45" t="s">
        <v>256</v>
      </c>
      <c r="O12" s="56">
        <v>4</v>
      </c>
      <c r="P12" s="60">
        <v>1</v>
      </c>
      <c r="Q12" s="60">
        <v>0</v>
      </c>
      <c r="R12" s="60">
        <v>0</v>
      </c>
      <c r="S12" s="60">
        <v>0</v>
      </c>
      <c r="T12" s="59">
        <f t="shared" si="0"/>
        <v>0</v>
      </c>
      <c r="U12" s="155">
        <f t="shared" si="1"/>
        <v>0</v>
      </c>
      <c r="V12" s="155">
        <f t="shared" si="2"/>
        <v>0</v>
      </c>
      <c r="W12" s="155">
        <f t="shared" si="3"/>
        <v>0</v>
      </c>
      <c r="X12" s="56">
        <v>1</v>
      </c>
      <c r="Y12" s="56">
        <v>1</v>
      </c>
      <c r="Z12" s="56">
        <v>1</v>
      </c>
    </row>
    <row r="13" spans="1:28" ht="105.75" customHeight="1" thickBot="1" x14ac:dyDescent="0.3">
      <c r="A13" s="66" t="s">
        <v>274</v>
      </c>
      <c r="B13" s="274"/>
      <c r="C13" s="65" t="s">
        <v>227</v>
      </c>
      <c r="D13" s="66" t="s">
        <v>273</v>
      </c>
      <c r="E13" s="102"/>
      <c r="F13" s="309"/>
      <c r="G13" s="66" t="s">
        <v>330</v>
      </c>
      <c r="H13" s="45" t="s">
        <v>266</v>
      </c>
      <c r="I13" s="45" t="s">
        <v>257</v>
      </c>
      <c r="J13" s="50">
        <v>65</v>
      </c>
      <c r="K13" s="104" t="s">
        <v>242</v>
      </c>
      <c r="L13" s="143">
        <v>0.1</v>
      </c>
      <c r="M13" s="105" t="s">
        <v>188</v>
      </c>
      <c r="N13" s="45" t="s">
        <v>257</v>
      </c>
      <c r="O13" s="56">
        <v>268</v>
      </c>
      <c r="P13" s="61">
        <v>67</v>
      </c>
      <c r="Q13" s="61">
        <v>232</v>
      </c>
      <c r="R13" s="61">
        <v>0</v>
      </c>
      <c r="S13" s="61">
        <v>7</v>
      </c>
      <c r="T13" s="214">
        <f t="shared" si="0"/>
        <v>239</v>
      </c>
      <c r="U13" s="155">
        <f t="shared" si="1"/>
        <v>3.5671641791044775</v>
      </c>
      <c r="V13" s="155">
        <f t="shared" si="2"/>
        <v>0.89179104477611937</v>
      </c>
      <c r="W13" s="155">
        <v>0.1</v>
      </c>
      <c r="X13" s="57">
        <v>67</v>
      </c>
      <c r="Y13" s="57">
        <v>67</v>
      </c>
      <c r="Z13" s="57">
        <v>67</v>
      </c>
    </row>
    <row r="14" spans="1:28" s="174" customFormat="1" ht="38.25" customHeight="1" thickBot="1" x14ac:dyDescent="0.45">
      <c r="A14" s="168"/>
      <c r="B14" s="175"/>
      <c r="C14" s="170"/>
      <c r="D14" s="168"/>
      <c r="E14" s="176"/>
      <c r="F14" s="177"/>
      <c r="G14" s="168"/>
      <c r="H14" s="178"/>
      <c r="I14" s="178"/>
      <c r="J14" s="317" t="s">
        <v>379</v>
      </c>
      <c r="K14" s="318"/>
      <c r="L14" s="318"/>
      <c r="M14" s="318"/>
      <c r="N14" s="318"/>
      <c r="O14" s="318"/>
      <c r="P14" s="318"/>
      <c r="Q14" s="318"/>
      <c r="R14" s="318"/>
      <c r="S14" s="319"/>
      <c r="T14" s="179"/>
      <c r="U14" s="164">
        <f>SUM(U8:U13)/6</f>
        <v>0.83084811790106061</v>
      </c>
      <c r="V14" s="164">
        <f>SUM(V8:V13)/6</f>
        <v>0.25781052722494452</v>
      </c>
      <c r="W14" s="165">
        <f>SUM(W8:W13)</f>
        <v>0.35358490566037737</v>
      </c>
      <c r="X14" s="173"/>
      <c r="Y14" s="173"/>
      <c r="Z14" s="173"/>
    </row>
    <row r="15" spans="1:28" ht="57.75" thickBot="1" x14ac:dyDescent="0.3">
      <c r="A15" s="66" t="s">
        <v>274</v>
      </c>
      <c r="B15" s="302" t="s">
        <v>275</v>
      </c>
      <c r="C15" s="65" t="s">
        <v>227</v>
      </c>
      <c r="D15" s="66" t="s">
        <v>273</v>
      </c>
      <c r="E15" s="102"/>
      <c r="F15" s="310" t="s">
        <v>249</v>
      </c>
      <c r="G15" s="66" t="s">
        <v>330</v>
      </c>
      <c r="H15" s="45" t="s">
        <v>267</v>
      </c>
      <c r="I15" s="45" t="s">
        <v>258</v>
      </c>
      <c r="J15" s="51">
        <v>0</v>
      </c>
      <c r="K15" s="40" t="s">
        <v>243</v>
      </c>
      <c r="L15" s="144">
        <v>0.35</v>
      </c>
      <c r="M15" s="65" t="s">
        <v>188</v>
      </c>
      <c r="N15" s="45" t="s">
        <v>258</v>
      </c>
      <c r="O15" s="210">
        <v>3</v>
      </c>
      <c r="P15" s="211">
        <v>3</v>
      </c>
      <c r="Q15" s="59">
        <v>3</v>
      </c>
      <c r="R15" s="59">
        <v>0</v>
      </c>
      <c r="S15" s="59">
        <v>0</v>
      </c>
      <c r="T15" s="59">
        <f t="shared" si="0"/>
        <v>3</v>
      </c>
      <c r="U15" s="155">
        <f t="shared" si="1"/>
        <v>1</v>
      </c>
      <c r="V15" s="155">
        <f>T15/O15</f>
        <v>1</v>
      </c>
      <c r="W15" s="155">
        <f>(T15/P15)*L15</f>
        <v>0.35</v>
      </c>
      <c r="X15" s="55">
        <v>0</v>
      </c>
      <c r="Y15" s="55">
        <v>0</v>
      </c>
      <c r="Z15" s="55">
        <v>0</v>
      </c>
    </row>
    <row r="16" spans="1:28" ht="72" thickBot="1" x14ac:dyDescent="0.3">
      <c r="A16" s="66" t="s">
        <v>274</v>
      </c>
      <c r="B16" s="302"/>
      <c r="C16" s="65" t="s">
        <v>227</v>
      </c>
      <c r="D16" s="66" t="s">
        <v>273</v>
      </c>
      <c r="E16" s="102"/>
      <c r="F16" s="308"/>
      <c r="G16" s="66" t="s">
        <v>330</v>
      </c>
      <c r="H16" s="45" t="s">
        <v>268</v>
      </c>
      <c r="I16" s="45" t="s">
        <v>259</v>
      </c>
      <c r="J16" s="51">
        <v>0</v>
      </c>
      <c r="K16" s="40" t="s">
        <v>244</v>
      </c>
      <c r="L16" s="144">
        <v>0.35</v>
      </c>
      <c r="M16" s="65" t="s">
        <v>189</v>
      </c>
      <c r="N16" s="45" t="s">
        <v>259</v>
      </c>
      <c r="O16" s="56">
        <v>1</v>
      </c>
      <c r="P16" s="63">
        <v>1</v>
      </c>
      <c r="Q16" s="60">
        <v>0</v>
      </c>
      <c r="R16" s="60">
        <v>0</v>
      </c>
      <c r="S16" s="60">
        <v>0</v>
      </c>
      <c r="T16" s="59">
        <f t="shared" si="0"/>
        <v>0</v>
      </c>
      <c r="U16" s="155">
        <f t="shared" si="1"/>
        <v>0</v>
      </c>
      <c r="V16" s="155">
        <f t="shared" ref="V16:V17" si="4">T16/O16</f>
        <v>0</v>
      </c>
      <c r="W16" s="155">
        <f t="shared" ref="W16:W17" si="5">(T16/P16)*L16</f>
        <v>0</v>
      </c>
      <c r="X16" s="56">
        <v>0</v>
      </c>
      <c r="Y16" s="56">
        <v>0</v>
      </c>
      <c r="Z16" s="56">
        <v>0</v>
      </c>
    </row>
    <row r="17" spans="1:26" ht="75.75" customHeight="1" thickBot="1" x14ac:dyDescent="0.3">
      <c r="A17" s="66" t="s">
        <v>274</v>
      </c>
      <c r="B17" s="302"/>
      <c r="C17" s="65" t="s">
        <v>227</v>
      </c>
      <c r="D17" s="66" t="s">
        <v>273</v>
      </c>
      <c r="E17" s="48"/>
      <c r="F17" s="311"/>
      <c r="G17" s="66" t="s">
        <v>330</v>
      </c>
      <c r="H17" s="46" t="s">
        <v>269</v>
      </c>
      <c r="I17" s="46" t="s">
        <v>258</v>
      </c>
      <c r="J17" s="52">
        <v>0</v>
      </c>
      <c r="K17" s="41" t="s">
        <v>245</v>
      </c>
      <c r="L17" s="144">
        <v>0.3</v>
      </c>
      <c r="M17" s="65" t="s">
        <v>189</v>
      </c>
      <c r="N17" s="46" t="s">
        <v>258</v>
      </c>
      <c r="O17" s="57">
        <v>10</v>
      </c>
      <c r="P17" s="64">
        <v>2</v>
      </c>
      <c r="Q17" s="61">
        <v>0</v>
      </c>
      <c r="R17" s="61">
        <v>0</v>
      </c>
      <c r="S17" s="61">
        <v>0</v>
      </c>
      <c r="T17" s="59">
        <f t="shared" si="0"/>
        <v>0</v>
      </c>
      <c r="U17" s="155">
        <f t="shared" si="1"/>
        <v>0</v>
      </c>
      <c r="V17" s="155">
        <f t="shared" si="4"/>
        <v>0</v>
      </c>
      <c r="W17" s="155">
        <f t="shared" si="5"/>
        <v>0</v>
      </c>
      <c r="X17" s="57">
        <v>2</v>
      </c>
      <c r="Y17" s="57">
        <v>3</v>
      </c>
      <c r="Z17" s="57">
        <v>3</v>
      </c>
    </row>
    <row r="18" spans="1:26" s="174" customFormat="1" ht="75.75" customHeight="1" thickBot="1" x14ac:dyDescent="0.45">
      <c r="A18" s="168"/>
      <c r="B18" s="169"/>
      <c r="C18" s="170"/>
      <c r="D18" s="168"/>
      <c r="E18" s="171"/>
      <c r="F18" s="172"/>
      <c r="G18" s="168"/>
      <c r="H18" s="171"/>
      <c r="I18" s="171"/>
      <c r="J18" s="317" t="s">
        <v>379</v>
      </c>
      <c r="K18" s="318"/>
      <c r="L18" s="318"/>
      <c r="M18" s="318"/>
      <c r="N18" s="318"/>
      <c r="O18" s="318"/>
      <c r="P18" s="318"/>
      <c r="Q18" s="318"/>
      <c r="R18" s="318"/>
      <c r="S18" s="319"/>
      <c r="T18" s="164"/>
      <c r="U18" s="164">
        <f>SUM(U15:U17)/3</f>
        <v>0.33333333333333331</v>
      </c>
      <c r="V18" s="164">
        <f>SUM(V15:V17)/3</f>
        <v>0.33333333333333331</v>
      </c>
      <c r="W18" s="165">
        <f>SUM(W15:W17)</f>
        <v>0.35</v>
      </c>
      <c r="X18" s="173"/>
      <c r="Y18" s="173"/>
      <c r="Z18" s="173"/>
    </row>
    <row r="19" spans="1:26" ht="43.5" thickBot="1" x14ac:dyDescent="0.3">
      <c r="A19" s="66" t="s">
        <v>274</v>
      </c>
      <c r="B19" s="272" t="s">
        <v>277</v>
      </c>
      <c r="C19" s="66" t="s">
        <v>250</v>
      </c>
      <c r="D19" s="66" t="s">
        <v>273</v>
      </c>
      <c r="E19" s="278" t="s">
        <v>232</v>
      </c>
      <c r="F19" s="312" t="s">
        <v>250</v>
      </c>
      <c r="G19" s="66" t="s">
        <v>330</v>
      </c>
      <c r="H19" s="44" t="s">
        <v>270</v>
      </c>
      <c r="I19" s="47" t="s">
        <v>260</v>
      </c>
      <c r="J19" s="53">
        <v>3</v>
      </c>
      <c r="K19" s="42" t="s">
        <v>246</v>
      </c>
      <c r="L19" s="145">
        <v>0.6</v>
      </c>
      <c r="M19" s="65" t="s">
        <v>188</v>
      </c>
      <c r="N19" s="47" t="s">
        <v>260</v>
      </c>
      <c r="O19" s="55">
        <v>4</v>
      </c>
      <c r="P19" s="62">
        <v>1</v>
      </c>
      <c r="Q19" s="59">
        <v>1</v>
      </c>
      <c r="R19" s="59">
        <v>0</v>
      </c>
      <c r="S19" s="59">
        <v>0</v>
      </c>
      <c r="T19" s="59">
        <f t="shared" si="0"/>
        <v>1</v>
      </c>
      <c r="U19" s="155">
        <f t="shared" si="1"/>
        <v>1</v>
      </c>
      <c r="V19" s="155">
        <f>T19/O19</f>
        <v>0.25</v>
      </c>
      <c r="W19" s="155">
        <f>(T19/P19)*L19</f>
        <v>0.6</v>
      </c>
      <c r="X19" s="55">
        <v>1</v>
      </c>
      <c r="Y19" s="55">
        <v>1</v>
      </c>
      <c r="Z19" s="55">
        <v>1</v>
      </c>
    </row>
    <row r="20" spans="1:26" ht="45.75" thickBot="1" x14ac:dyDescent="0.3">
      <c r="A20" s="66" t="s">
        <v>274</v>
      </c>
      <c r="B20" s="274"/>
      <c r="C20" s="66" t="s">
        <v>250</v>
      </c>
      <c r="D20" s="66" t="s">
        <v>273</v>
      </c>
      <c r="E20" s="280"/>
      <c r="F20" s="313"/>
      <c r="G20" s="66" t="s">
        <v>330</v>
      </c>
      <c r="H20" s="48" t="s">
        <v>271</v>
      </c>
      <c r="I20" s="48" t="s">
        <v>261</v>
      </c>
      <c r="J20" s="54">
        <v>9</v>
      </c>
      <c r="K20" s="43" t="s">
        <v>247</v>
      </c>
      <c r="L20" s="145">
        <v>0.4</v>
      </c>
      <c r="M20" s="65" t="s">
        <v>188</v>
      </c>
      <c r="N20" s="48" t="s">
        <v>261</v>
      </c>
      <c r="O20" s="212">
        <v>20</v>
      </c>
      <c r="P20" s="213">
        <v>20</v>
      </c>
      <c r="Q20" s="124">
        <v>5</v>
      </c>
      <c r="R20" s="124">
        <v>18</v>
      </c>
      <c r="S20" s="124">
        <v>0</v>
      </c>
      <c r="T20" s="59">
        <f t="shared" si="0"/>
        <v>23</v>
      </c>
      <c r="U20" s="155">
        <f t="shared" si="1"/>
        <v>1.1499999999999999</v>
      </c>
      <c r="V20" s="155">
        <f>T20/O20</f>
        <v>1.1499999999999999</v>
      </c>
      <c r="W20" s="155">
        <f>(T20/P20)*L20</f>
        <v>0.45999999999999996</v>
      </c>
      <c r="X20" s="58">
        <v>0</v>
      </c>
      <c r="Y20" s="58">
        <v>0</v>
      </c>
      <c r="Z20" s="58">
        <v>0</v>
      </c>
    </row>
    <row r="21" spans="1:26" s="167" customFormat="1" ht="25.5" customHeight="1" thickBot="1" x14ac:dyDescent="0.45">
      <c r="A21" s="158"/>
      <c r="B21" s="159"/>
      <c r="C21" s="158"/>
      <c r="D21" s="158"/>
      <c r="E21" s="160"/>
      <c r="F21" s="161"/>
      <c r="G21" s="158"/>
      <c r="H21" s="160"/>
      <c r="I21" s="160"/>
      <c r="J21" s="317" t="s">
        <v>379</v>
      </c>
      <c r="K21" s="318"/>
      <c r="L21" s="318"/>
      <c r="M21" s="318"/>
      <c r="N21" s="318"/>
      <c r="O21" s="318"/>
      <c r="P21" s="318"/>
      <c r="Q21" s="318"/>
      <c r="R21" s="318"/>
      <c r="S21" s="319"/>
      <c r="T21" s="163"/>
      <c r="U21" s="164">
        <v>1</v>
      </c>
      <c r="V21" s="164">
        <f>SUM(V19:V20)/2</f>
        <v>0.7</v>
      </c>
      <c r="W21" s="165">
        <v>1</v>
      </c>
      <c r="X21" s="166"/>
      <c r="Y21" s="166"/>
      <c r="Z21" s="166"/>
    </row>
    <row r="22" spans="1:26" ht="45" customHeight="1" x14ac:dyDescent="0.25">
      <c r="A22" s="66" t="s">
        <v>274</v>
      </c>
      <c r="B22" s="272" t="s">
        <v>278</v>
      </c>
      <c r="C22" s="66" t="s">
        <v>251</v>
      </c>
      <c r="D22" s="66" t="s">
        <v>273</v>
      </c>
      <c r="E22" s="101" t="s">
        <v>233</v>
      </c>
      <c r="F22" s="314" t="s">
        <v>251</v>
      </c>
      <c r="G22" s="66" t="s">
        <v>330</v>
      </c>
      <c r="H22" s="278" t="s">
        <v>272</v>
      </c>
      <c r="I22" s="278" t="s">
        <v>262</v>
      </c>
      <c r="J22" s="320">
        <v>8</v>
      </c>
      <c r="K22" s="281" t="s">
        <v>248</v>
      </c>
      <c r="L22" s="323">
        <v>1</v>
      </c>
      <c r="M22" s="326" t="s">
        <v>189</v>
      </c>
      <c r="N22" s="278" t="s">
        <v>262</v>
      </c>
      <c r="O22" s="275">
        <v>8</v>
      </c>
      <c r="P22" s="284">
        <v>2</v>
      </c>
      <c r="Q22" s="289">
        <v>3</v>
      </c>
      <c r="R22" s="289">
        <v>1</v>
      </c>
      <c r="S22" s="289">
        <v>0</v>
      </c>
      <c r="T22" s="289">
        <f t="shared" si="0"/>
        <v>4</v>
      </c>
      <c r="U22" s="292">
        <v>1</v>
      </c>
      <c r="V22" s="287">
        <f>T22/O22</f>
        <v>0.5</v>
      </c>
      <c r="W22" s="287">
        <v>1</v>
      </c>
      <c r="X22" s="275">
        <v>2</v>
      </c>
      <c r="Y22" s="275">
        <v>2</v>
      </c>
      <c r="Z22" s="275">
        <v>2</v>
      </c>
    </row>
    <row r="23" spans="1:26" ht="45" x14ac:dyDescent="0.25">
      <c r="A23" s="66" t="s">
        <v>274</v>
      </c>
      <c r="B23" s="273"/>
      <c r="C23" s="66" t="s">
        <v>251</v>
      </c>
      <c r="D23" s="66" t="s">
        <v>273</v>
      </c>
      <c r="E23" s="102" t="s">
        <v>234</v>
      </c>
      <c r="F23" s="315"/>
      <c r="G23" s="66" t="s">
        <v>330</v>
      </c>
      <c r="H23" s="279"/>
      <c r="I23" s="279"/>
      <c r="J23" s="321"/>
      <c r="K23" s="282"/>
      <c r="L23" s="324"/>
      <c r="M23" s="324"/>
      <c r="N23" s="279"/>
      <c r="O23" s="276"/>
      <c r="P23" s="285"/>
      <c r="Q23" s="290"/>
      <c r="R23" s="290"/>
      <c r="S23" s="290"/>
      <c r="T23" s="290"/>
      <c r="U23" s="287"/>
      <c r="V23" s="287"/>
      <c r="W23" s="287"/>
      <c r="X23" s="276"/>
      <c r="Y23" s="276"/>
      <c r="Z23" s="276"/>
    </row>
    <row r="24" spans="1:26" ht="75.75" thickBot="1" x14ac:dyDescent="0.3">
      <c r="A24" s="66" t="s">
        <v>274</v>
      </c>
      <c r="B24" s="274"/>
      <c r="C24" s="66" t="s">
        <v>251</v>
      </c>
      <c r="D24" s="66" t="s">
        <v>273</v>
      </c>
      <c r="E24" s="48" t="s">
        <v>235</v>
      </c>
      <c r="F24" s="316"/>
      <c r="G24" s="66" t="s">
        <v>330</v>
      </c>
      <c r="H24" s="280"/>
      <c r="I24" s="280"/>
      <c r="J24" s="322"/>
      <c r="K24" s="283"/>
      <c r="L24" s="325"/>
      <c r="M24" s="325"/>
      <c r="N24" s="280"/>
      <c r="O24" s="277"/>
      <c r="P24" s="286"/>
      <c r="Q24" s="291"/>
      <c r="R24" s="291"/>
      <c r="S24" s="291"/>
      <c r="T24" s="275"/>
      <c r="U24" s="293"/>
      <c r="V24" s="288"/>
      <c r="W24" s="288"/>
      <c r="X24" s="277"/>
      <c r="Y24" s="277"/>
      <c r="Z24" s="277"/>
    </row>
    <row r="25" spans="1:26" ht="15" x14ac:dyDescent="0.25">
      <c r="J25" s="303" t="s">
        <v>379</v>
      </c>
      <c r="K25" s="304"/>
      <c r="L25" s="304"/>
      <c r="M25" s="304"/>
      <c r="N25" s="304"/>
      <c r="O25" s="304"/>
      <c r="P25" s="304"/>
      <c r="Q25" s="304"/>
      <c r="R25" s="304"/>
      <c r="S25" s="305"/>
      <c r="U25" s="156">
        <v>1</v>
      </c>
      <c r="V25" s="156">
        <f>V22</f>
        <v>0.5</v>
      </c>
      <c r="W25" s="156">
        <f>W22</f>
        <v>1</v>
      </c>
    </row>
    <row r="30" spans="1:26" ht="24" x14ac:dyDescent="0.4">
      <c r="Q30" s="306" t="s">
        <v>380</v>
      </c>
      <c r="R30" s="306"/>
      <c r="S30" s="306"/>
      <c r="T30" s="306"/>
      <c r="U30" s="157">
        <f>SUM(U25+U21+U18+U14)/4</f>
        <v>0.7910453628085985</v>
      </c>
      <c r="V30" s="157">
        <f>SUM(V25+V21+V18+V14)/4</f>
        <v>0.44778596513956942</v>
      </c>
      <c r="W30" s="157">
        <f>SUM(W25+W21+W18+W14)/4</f>
        <v>0.67589622641509439</v>
      </c>
    </row>
  </sheetData>
  <mergeCells count="41">
    <mergeCell ref="J25:S25"/>
    <mergeCell ref="Q30:T30"/>
    <mergeCell ref="F8:F13"/>
    <mergeCell ref="F15:F17"/>
    <mergeCell ref="F19:F20"/>
    <mergeCell ref="T22:T24"/>
    <mergeCell ref="H22:H24"/>
    <mergeCell ref="F22:F24"/>
    <mergeCell ref="I22:I24"/>
    <mergeCell ref="J14:S14"/>
    <mergeCell ref="J18:S18"/>
    <mergeCell ref="J21:S21"/>
    <mergeCell ref="S22:S24"/>
    <mergeCell ref="J22:J24"/>
    <mergeCell ref="L22:L24"/>
    <mergeCell ref="M22:M24"/>
    <mergeCell ref="A6:Z6"/>
    <mergeCell ref="E19:E20"/>
    <mergeCell ref="C5:D5"/>
    <mergeCell ref="A5:B5"/>
    <mergeCell ref="B19:B20"/>
    <mergeCell ref="B15:B17"/>
    <mergeCell ref="B8:B13"/>
    <mergeCell ref="A1:B4"/>
    <mergeCell ref="C1:Y1"/>
    <mergeCell ref="C2:Y2"/>
    <mergeCell ref="C3:Y3"/>
    <mergeCell ref="C4:Y4"/>
    <mergeCell ref="B22:B24"/>
    <mergeCell ref="Z22:Z24"/>
    <mergeCell ref="N22:N24"/>
    <mergeCell ref="K22:K24"/>
    <mergeCell ref="O22:O24"/>
    <mergeCell ref="P22:P24"/>
    <mergeCell ref="X22:X24"/>
    <mergeCell ref="V22:V24"/>
    <mergeCell ref="W22:W24"/>
    <mergeCell ref="Y22:Y24"/>
    <mergeCell ref="Q22:Q24"/>
    <mergeCell ref="R22:R24"/>
    <mergeCell ref="U22:U24"/>
  </mergeCells>
  <dataValidations count="1">
    <dataValidation type="list" allowBlank="1" showInputMessage="1" showErrorMessage="1" sqref="M22 M8:M13 M15:M17 M19:M20 M26:M293" xr:uid="{4893B3AB-BD86-4B9E-B6F7-9BB79B78A4BE}">
      <formula1>$AB$9:$AB$10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4A9C-90D5-47EF-AE20-9C4B90EB4B29}">
  <dimension ref="A1:AC31"/>
  <sheetViews>
    <sheetView zoomScale="62" zoomScaleNormal="62" workbookViewId="0">
      <selection activeCell="AG9" sqref="AG9"/>
    </sheetView>
  </sheetViews>
  <sheetFormatPr baseColWidth="10" defaultColWidth="10.85546875" defaultRowHeight="15" x14ac:dyDescent="0.25"/>
  <cols>
    <col min="1" max="1" width="20.85546875" style="116" customWidth="1"/>
    <col min="2" max="2" width="38.5703125" customWidth="1"/>
    <col min="3" max="3" width="53.28515625" customWidth="1"/>
    <col min="4" max="4" width="32" customWidth="1"/>
    <col min="5" max="6" width="28.5703125" customWidth="1"/>
    <col min="7" max="7" width="166.42578125" customWidth="1"/>
    <col min="8" max="8" width="171" customWidth="1"/>
    <col min="9" max="9" width="34" bestFit="1" customWidth="1"/>
    <col min="10" max="10" width="30.28515625" customWidth="1"/>
    <col min="11" max="22" width="16.42578125" customWidth="1"/>
    <col min="23" max="23" width="14.42578125" customWidth="1"/>
    <col min="24" max="24" width="63.140625" customWidth="1"/>
    <col min="25" max="25" width="67.85546875" customWidth="1"/>
    <col min="26" max="26" width="60.28515625" customWidth="1"/>
    <col min="29" max="29" width="0" hidden="1" customWidth="1"/>
  </cols>
  <sheetData>
    <row r="1" spans="1:29" s="1" customFormat="1" ht="22.5" customHeight="1" x14ac:dyDescent="0.25">
      <c r="A1" s="336"/>
      <c r="B1" s="337"/>
      <c r="C1" s="342" t="s">
        <v>1</v>
      </c>
      <c r="D1" s="343"/>
      <c r="E1" s="343"/>
      <c r="F1" s="343"/>
      <c r="G1" s="343"/>
      <c r="H1" s="343"/>
      <c r="I1" s="343"/>
      <c r="J1" s="343"/>
      <c r="K1" s="343"/>
      <c r="L1" s="343"/>
      <c r="M1" s="343"/>
      <c r="N1" s="343"/>
      <c r="O1" s="343"/>
      <c r="P1" s="343"/>
      <c r="Q1" s="343"/>
      <c r="R1" s="343"/>
      <c r="S1" s="343"/>
      <c r="T1" s="343"/>
      <c r="U1" s="343"/>
      <c r="V1" s="343"/>
      <c r="W1" s="343"/>
      <c r="X1" s="343"/>
      <c r="Y1" s="344"/>
      <c r="Z1" s="29" t="s">
        <v>220</v>
      </c>
    </row>
    <row r="2" spans="1:29" s="1" customFormat="1" ht="22.5" customHeight="1" x14ac:dyDescent="0.25">
      <c r="A2" s="338"/>
      <c r="B2" s="339"/>
      <c r="C2" s="342" t="s">
        <v>2</v>
      </c>
      <c r="D2" s="343"/>
      <c r="E2" s="343"/>
      <c r="F2" s="343"/>
      <c r="G2" s="343"/>
      <c r="H2" s="343"/>
      <c r="I2" s="343"/>
      <c r="J2" s="343"/>
      <c r="K2" s="343"/>
      <c r="L2" s="343"/>
      <c r="M2" s="343"/>
      <c r="N2" s="343"/>
      <c r="O2" s="343"/>
      <c r="P2" s="343"/>
      <c r="Q2" s="343"/>
      <c r="R2" s="343"/>
      <c r="S2" s="343"/>
      <c r="T2" s="343"/>
      <c r="U2" s="343"/>
      <c r="V2" s="343"/>
      <c r="W2" s="343"/>
      <c r="X2" s="343"/>
      <c r="Y2" s="344"/>
      <c r="Z2" s="29" t="s">
        <v>3</v>
      </c>
    </row>
    <row r="3" spans="1:29" s="1" customFormat="1" ht="22.5" customHeight="1" x14ac:dyDescent="0.25">
      <c r="A3" s="338"/>
      <c r="B3" s="339"/>
      <c r="C3" s="342" t="s">
        <v>4</v>
      </c>
      <c r="D3" s="343"/>
      <c r="E3" s="343"/>
      <c r="F3" s="343"/>
      <c r="G3" s="343"/>
      <c r="H3" s="343"/>
      <c r="I3" s="343"/>
      <c r="J3" s="343"/>
      <c r="K3" s="343"/>
      <c r="L3" s="343"/>
      <c r="M3" s="343"/>
      <c r="N3" s="343"/>
      <c r="O3" s="343"/>
      <c r="P3" s="343"/>
      <c r="Q3" s="343"/>
      <c r="R3" s="343"/>
      <c r="S3" s="343"/>
      <c r="T3" s="343"/>
      <c r="U3" s="343"/>
      <c r="V3" s="343"/>
      <c r="W3" s="343"/>
      <c r="X3" s="343"/>
      <c r="Y3" s="344"/>
      <c r="Z3" s="29" t="s">
        <v>219</v>
      </c>
    </row>
    <row r="4" spans="1:29" s="1" customFormat="1" ht="22.5" customHeight="1" x14ac:dyDescent="0.25">
      <c r="A4" s="340"/>
      <c r="B4" s="341"/>
      <c r="C4" s="342" t="s">
        <v>158</v>
      </c>
      <c r="D4" s="343"/>
      <c r="E4" s="343"/>
      <c r="F4" s="343"/>
      <c r="G4" s="343"/>
      <c r="H4" s="343"/>
      <c r="I4" s="343"/>
      <c r="J4" s="343"/>
      <c r="K4" s="343"/>
      <c r="L4" s="343"/>
      <c r="M4" s="343"/>
      <c r="N4" s="343"/>
      <c r="O4" s="343"/>
      <c r="P4" s="343"/>
      <c r="Q4" s="343"/>
      <c r="R4" s="343"/>
      <c r="S4" s="343"/>
      <c r="T4" s="343"/>
      <c r="U4" s="343"/>
      <c r="V4" s="343"/>
      <c r="W4" s="343"/>
      <c r="X4" s="343"/>
      <c r="Y4" s="344"/>
      <c r="Z4" s="29" t="s">
        <v>221</v>
      </c>
    </row>
    <row r="5" spans="1:29" s="1" customFormat="1" ht="26.25" customHeight="1" x14ac:dyDescent="0.25">
      <c r="A5" s="299" t="s">
        <v>5</v>
      </c>
      <c r="B5" s="335"/>
      <c r="C5" s="299"/>
      <c r="D5" s="300"/>
      <c r="E5" s="300"/>
      <c r="F5" s="300"/>
      <c r="G5" s="300"/>
      <c r="H5" s="300"/>
      <c r="I5" s="300"/>
      <c r="J5" s="300"/>
      <c r="K5" s="300"/>
      <c r="L5" s="300"/>
      <c r="M5" s="300"/>
      <c r="N5" s="300"/>
      <c r="O5" s="300"/>
      <c r="P5" s="300"/>
      <c r="Q5" s="300"/>
      <c r="R5" s="300"/>
      <c r="S5" s="300"/>
      <c r="T5" s="300"/>
      <c r="U5" s="300"/>
      <c r="V5" s="300"/>
      <c r="W5" s="300"/>
      <c r="X5" s="300"/>
      <c r="Y5" s="300"/>
      <c r="Z5" s="300"/>
    </row>
    <row r="6" spans="1:29" s="1" customFormat="1" ht="15" customHeight="1" x14ac:dyDescent="0.25">
      <c r="A6" s="331" t="s">
        <v>154</v>
      </c>
      <c r="B6" s="331"/>
      <c r="C6" s="331"/>
      <c r="D6" s="331"/>
      <c r="E6" s="331"/>
      <c r="F6" s="331"/>
      <c r="G6" s="331"/>
      <c r="H6" s="331"/>
      <c r="I6" s="331"/>
      <c r="J6" s="331"/>
      <c r="K6" s="331"/>
      <c r="L6" s="331"/>
      <c r="M6" s="331"/>
      <c r="N6" s="331"/>
      <c r="O6" s="331"/>
      <c r="P6" s="331"/>
      <c r="Q6" s="331"/>
      <c r="R6" s="331"/>
      <c r="S6" s="331"/>
      <c r="T6" s="331"/>
      <c r="U6" s="331"/>
      <c r="V6" s="331"/>
      <c r="W6" s="331"/>
      <c r="X6" s="332"/>
      <c r="Y6" s="327" t="s">
        <v>95</v>
      </c>
      <c r="Z6" s="328"/>
    </row>
    <row r="7" spans="1:29" s="1" customFormat="1" ht="15.75" thickBot="1" x14ac:dyDescent="0.3">
      <c r="A7" s="333"/>
      <c r="B7" s="333"/>
      <c r="C7" s="333"/>
      <c r="D7" s="333"/>
      <c r="E7" s="333"/>
      <c r="F7" s="333"/>
      <c r="G7" s="333"/>
      <c r="H7" s="333"/>
      <c r="I7" s="333"/>
      <c r="J7" s="333"/>
      <c r="K7" s="333"/>
      <c r="L7" s="333"/>
      <c r="M7" s="333"/>
      <c r="N7" s="333"/>
      <c r="O7" s="333"/>
      <c r="P7" s="333"/>
      <c r="Q7" s="333"/>
      <c r="R7" s="333"/>
      <c r="S7" s="333"/>
      <c r="T7" s="333"/>
      <c r="U7" s="333"/>
      <c r="V7" s="333"/>
      <c r="W7" s="333"/>
      <c r="X7" s="334"/>
      <c r="Y7" s="329"/>
      <c r="Z7" s="330"/>
    </row>
    <row r="8" spans="1:29" s="21" customFormat="1" ht="66.75" customHeight="1" thickBot="1" x14ac:dyDescent="0.3">
      <c r="A8" s="87" t="s">
        <v>98</v>
      </c>
      <c r="B8" s="87" t="s">
        <v>190</v>
      </c>
      <c r="C8" s="87" t="s">
        <v>171</v>
      </c>
      <c r="D8" s="87" t="s">
        <v>85</v>
      </c>
      <c r="E8" s="87" t="s">
        <v>86</v>
      </c>
      <c r="F8" s="87" t="s">
        <v>87</v>
      </c>
      <c r="G8" s="87" t="s">
        <v>166</v>
      </c>
      <c r="H8" s="87" t="s">
        <v>168</v>
      </c>
      <c r="I8" s="87" t="s">
        <v>167</v>
      </c>
      <c r="J8" s="87" t="s">
        <v>157</v>
      </c>
      <c r="K8" s="126" t="s">
        <v>344</v>
      </c>
      <c r="L8" s="126" t="s">
        <v>345</v>
      </c>
      <c r="M8" s="126" t="s">
        <v>346</v>
      </c>
      <c r="N8" s="126" t="s">
        <v>347</v>
      </c>
      <c r="O8" s="126" t="s">
        <v>348</v>
      </c>
      <c r="P8" s="126" t="s">
        <v>349</v>
      </c>
      <c r="Q8" s="126" t="s">
        <v>350</v>
      </c>
      <c r="R8" s="126" t="s">
        <v>351</v>
      </c>
      <c r="S8" s="126" t="s">
        <v>352</v>
      </c>
      <c r="T8" s="126" t="s">
        <v>353</v>
      </c>
      <c r="U8" s="126" t="s">
        <v>354</v>
      </c>
      <c r="V8" s="126" t="s">
        <v>355</v>
      </c>
      <c r="W8" s="126" t="s">
        <v>356</v>
      </c>
      <c r="X8" s="87" t="s">
        <v>88</v>
      </c>
      <c r="Y8" s="87" t="s">
        <v>26</v>
      </c>
      <c r="Z8" s="87" t="s">
        <v>27</v>
      </c>
    </row>
    <row r="9" spans="1:29" ht="409.6" thickBot="1" x14ac:dyDescent="0.3">
      <c r="A9" s="110" t="s">
        <v>228</v>
      </c>
      <c r="B9" s="47" t="s">
        <v>341</v>
      </c>
      <c r="C9" s="47" t="s">
        <v>340</v>
      </c>
      <c r="D9" s="47" t="s">
        <v>339</v>
      </c>
      <c r="E9" s="47" t="s">
        <v>338</v>
      </c>
      <c r="F9" s="47" t="s">
        <v>338</v>
      </c>
      <c r="G9" s="109" t="s">
        <v>337</v>
      </c>
      <c r="H9" s="108" t="s">
        <v>342</v>
      </c>
      <c r="I9" s="47" t="s">
        <v>335</v>
      </c>
      <c r="J9" s="47" t="s">
        <v>334</v>
      </c>
      <c r="K9" s="47"/>
      <c r="L9" s="47"/>
      <c r="M9" s="47"/>
      <c r="N9" s="47"/>
      <c r="O9" s="47"/>
      <c r="P9" s="47"/>
      <c r="Q9" s="47"/>
      <c r="R9" s="47"/>
      <c r="S9" s="47"/>
      <c r="T9" s="47"/>
      <c r="U9" s="47"/>
      <c r="V9" s="47"/>
      <c r="W9" s="47"/>
      <c r="X9" s="47" t="s">
        <v>333</v>
      </c>
      <c r="Y9" s="107" t="s">
        <v>332</v>
      </c>
      <c r="Z9" s="107" t="s">
        <v>331</v>
      </c>
    </row>
    <row r="10" spans="1:29" ht="409.6" thickBot="1" x14ac:dyDescent="0.3">
      <c r="A10" s="111" t="s">
        <v>229</v>
      </c>
      <c r="B10" s="47" t="s">
        <v>341</v>
      </c>
      <c r="C10" s="47" t="s">
        <v>340</v>
      </c>
      <c r="D10" s="102" t="s">
        <v>339</v>
      </c>
      <c r="E10" s="102" t="s">
        <v>338</v>
      </c>
      <c r="F10" s="102" t="s">
        <v>338</v>
      </c>
      <c r="G10" s="109" t="s">
        <v>337</v>
      </c>
      <c r="H10" s="108" t="s">
        <v>336</v>
      </c>
      <c r="I10" s="47" t="s">
        <v>335</v>
      </c>
      <c r="J10" s="47" t="s">
        <v>334</v>
      </c>
      <c r="K10" s="47"/>
      <c r="L10" s="47"/>
      <c r="M10" s="47"/>
      <c r="N10" s="47"/>
      <c r="O10" s="47"/>
      <c r="P10" s="47"/>
      <c r="Q10" s="47"/>
      <c r="R10" s="47"/>
      <c r="S10" s="47"/>
      <c r="T10" s="47"/>
      <c r="U10" s="47"/>
      <c r="V10" s="47"/>
      <c r="W10" s="47"/>
      <c r="X10" s="47" t="s">
        <v>333</v>
      </c>
      <c r="Y10" s="107" t="s">
        <v>332</v>
      </c>
      <c r="Z10" s="107" t="s">
        <v>331</v>
      </c>
      <c r="AC10" t="s">
        <v>89</v>
      </c>
    </row>
    <row r="11" spans="1:29" ht="409.6" thickBot="1" x14ac:dyDescent="0.3">
      <c r="A11" s="111" t="s">
        <v>230</v>
      </c>
      <c r="B11" s="47" t="s">
        <v>341</v>
      </c>
      <c r="C11" s="47" t="s">
        <v>340</v>
      </c>
      <c r="D11" s="102" t="s">
        <v>339</v>
      </c>
      <c r="E11" s="102" t="s">
        <v>338</v>
      </c>
      <c r="F11" s="102" t="s">
        <v>338</v>
      </c>
      <c r="G11" s="109" t="s">
        <v>337</v>
      </c>
      <c r="H11" s="108" t="s">
        <v>336</v>
      </c>
      <c r="I11" s="47" t="s">
        <v>335</v>
      </c>
      <c r="J11" s="47" t="s">
        <v>334</v>
      </c>
      <c r="K11" s="47"/>
      <c r="L11" s="47"/>
      <c r="M11" s="47"/>
      <c r="N11" s="47"/>
      <c r="O11" s="47"/>
      <c r="P11" s="47"/>
      <c r="Q11" s="47"/>
      <c r="R11" s="47"/>
      <c r="S11" s="47"/>
      <c r="T11" s="47"/>
      <c r="U11" s="47"/>
      <c r="V11" s="47"/>
      <c r="W11" s="47"/>
      <c r="X11" s="47" t="s">
        <v>333</v>
      </c>
      <c r="Y11" s="107" t="s">
        <v>332</v>
      </c>
      <c r="Z11" s="107" t="s">
        <v>331</v>
      </c>
      <c r="AC11" t="s">
        <v>90</v>
      </c>
    </row>
    <row r="12" spans="1:29" ht="409.6" thickBot="1" x14ac:dyDescent="0.3">
      <c r="A12" s="111" t="s">
        <v>230</v>
      </c>
      <c r="B12" s="47" t="s">
        <v>341</v>
      </c>
      <c r="C12" s="47" t="s">
        <v>340</v>
      </c>
      <c r="D12" s="102" t="s">
        <v>339</v>
      </c>
      <c r="E12" s="102" t="s">
        <v>338</v>
      </c>
      <c r="F12" s="102" t="s">
        <v>338</v>
      </c>
      <c r="G12" s="109" t="s">
        <v>337</v>
      </c>
      <c r="H12" s="108" t="s">
        <v>336</v>
      </c>
      <c r="I12" s="47" t="s">
        <v>335</v>
      </c>
      <c r="J12" s="47" t="s">
        <v>334</v>
      </c>
      <c r="K12" s="47"/>
      <c r="L12" s="47"/>
      <c r="M12" s="47"/>
      <c r="N12" s="47"/>
      <c r="O12" s="47"/>
      <c r="P12" s="47"/>
      <c r="Q12" s="47"/>
      <c r="R12" s="47"/>
      <c r="S12" s="47"/>
      <c r="T12" s="47"/>
      <c r="U12" s="47"/>
      <c r="V12" s="47"/>
      <c r="W12" s="47"/>
      <c r="X12" s="47" t="s">
        <v>333</v>
      </c>
      <c r="Y12" s="107" t="s">
        <v>332</v>
      </c>
      <c r="Z12" s="107" t="s">
        <v>331</v>
      </c>
      <c r="AC12" t="s">
        <v>91</v>
      </c>
    </row>
    <row r="13" spans="1:29" ht="409.6" thickBot="1" x14ac:dyDescent="0.3">
      <c r="A13" s="111" t="s">
        <v>231</v>
      </c>
      <c r="B13" s="47" t="s">
        <v>341</v>
      </c>
      <c r="C13" s="47" t="s">
        <v>340</v>
      </c>
      <c r="D13" s="102" t="s">
        <v>339</v>
      </c>
      <c r="E13" s="102" t="s">
        <v>338</v>
      </c>
      <c r="F13" s="102" t="s">
        <v>338</v>
      </c>
      <c r="G13" s="109" t="s">
        <v>337</v>
      </c>
      <c r="H13" s="108" t="s">
        <v>336</v>
      </c>
      <c r="I13" s="47" t="s">
        <v>335</v>
      </c>
      <c r="J13" s="47" t="s">
        <v>334</v>
      </c>
      <c r="K13" s="47"/>
      <c r="L13" s="47"/>
      <c r="M13" s="47"/>
      <c r="N13" s="47"/>
      <c r="O13" s="47"/>
      <c r="P13" s="47"/>
      <c r="Q13" s="47"/>
      <c r="R13" s="47"/>
      <c r="S13" s="47"/>
      <c r="T13" s="47"/>
      <c r="U13" s="47"/>
      <c r="V13" s="47"/>
      <c r="W13" s="47"/>
      <c r="X13" s="47" t="s">
        <v>333</v>
      </c>
      <c r="Y13" s="107" t="s">
        <v>332</v>
      </c>
      <c r="Z13" s="107" t="s">
        <v>331</v>
      </c>
      <c r="AC13" t="s">
        <v>92</v>
      </c>
    </row>
    <row r="14" spans="1:29" ht="409.6" thickBot="1" x14ac:dyDescent="0.3">
      <c r="A14" s="112" t="s">
        <v>232</v>
      </c>
      <c r="B14" s="47" t="s">
        <v>341</v>
      </c>
      <c r="C14" s="47" t="s">
        <v>340</v>
      </c>
      <c r="D14" s="102" t="s">
        <v>339</v>
      </c>
      <c r="E14" s="102" t="s">
        <v>338</v>
      </c>
      <c r="F14" s="102" t="s">
        <v>338</v>
      </c>
      <c r="G14" s="109" t="s">
        <v>337</v>
      </c>
      <c r="H14" s="108" t="s">
        <v>336</v>
      </c>
      <c r="I14" s="47" t="s">
        <v>335</v>
      </c>
      <c r="J14" s="47" t="s">
        <v>334</v>
      </c>
      <c r="K14" s="47"/>
      <c r="L14" s="47"/>
      <c r="M14" s="47"/>
      <c r="N14" s="47"/>
      <c r="O14" s="47"/>
      <c r="P14" s="47"/>
      <c r="Q14" s="47"/>
      <c r="R14" s="47"/>
      <c r="S14" s="47"/>
      <c r="T14" s="47"/>
      <c r="U14" s="47"/>
      <c r="V14" s="47"/>
      <c r="W14" s="47"/>
      <c r="X14" s="47" t="s">
        <v>333</v>
      </c>
      <c r="Y14" s="107" t="s">
        <v>332</v>
      </c>
      <c r="Z14" s="107" t="s">
        <v>331</v>
      </c>
    </row>
    <row r="15" spans="1:29" ht="409.6" thickBot="1" x14ac:dyDescent="0.3">
      <c r="A15" s="113" t="s">
        <v>233</v>
      </c>
      <c r="B15" s="47" t="s">
        <v>341</v>
      </c>
      <c r="C15" s="47" t="s">
        <v>340</v>
      </c>
      <c r="D15" s="102" t="s">
        <v>339</v>
      </c>
      <c r="E15" s="102" t="s">
        <v>338</v>
      </c>
      <c r="F15" s="102" t="s">
        <v>338</v>
      </c>
      <c r="G15" s="109" t="s">
        <v>337</v>
      </c>
      <c r="H15" s="108" t="s">
        <v>336</v>
      </c>
      <c r="I15" s="47" t="s">
        <v>335</v>
      </c>
      <c r="J15" s="47" t="s">
        <v>334</v>
      </c>
      <c r="K15" s="47"/>
      <c r="L15" s="47"/>
      <c r="M15" s="47"/>
      <c r="N15" s="47"/>
      <c r="O15" s="47"/>
      <c r="P15" s="47"/>
      <c r="Q15" s="47"/>
      <c r="R15" s="47"/>
      <c r="S15" s="47"/>
      <c r="T15" s="47"/>
      <c r="U15" s="47"/>
      <c r="V15" s="47"/>
      <c r="W15" s="47"/>
      <c r="X15" s="47" t="s">
        <v>333</v>
      </c>
      <c r="Y15" s="107" t="s">
        <v>332</v>
      </c>
      <c r="Z15" s="107" t="s">
        <v>331</v>
      </c>
    </row>
    <row r="16" spans="1:29" ht="409.6" thickBot="1" x14ac:dyDescent="0.3">
      <c r="A16" s="113" t="s">
        <v>234</v>
      </c>
      <c r="B16" s="47" t="s">
        <v>341</v>
      </c>
      <c r="C16" s="47" t="s">
        <v>340</v>
      </c>
      <c r="D16" s="102" t="s">
        <v>339</v>
      </c>
      <c r="E16" s="102" t="s">
        <v>338</v>
      </c>
      <c r="F16" s="102" t="s">
        <v>338</v>
      </c>
      <c r="G16" s="109" t="s">
        <v>337</v>
      </c>
      <c r="H16" s="108" t="s">
        <v>336</v>
      </c>
      <c r="I16" s="47" t="s">
        <v>335</v>
      </c>
      <c r="J16" s="47" t="s">
        <v>334</v>
      </c>
      <c r="K16" s="47"/>
      <c r="L16" s="47"/>
      <c r="M16" s="47"/>
      <c r="N16" s="47"/>
      <c r="O16" s="47"/>
      <c r="P16" s="47"/>
      <c r="Q16" s="47"/>
      <c r="R16" s="47"/>
      <c r="S16" s="47"/>
      <c r="T16" s="47"/>
      <c r="U16" s="47"/>
      <c r="V16" s="47"/>
      <c r="W16" s="47"/>
      <c r="X16" s="47" t="s">
        <v>333</v>
      </c>
      <c r="Y16" s="107" t="s">
        <v>332</v>
      </c>
      <c r="Z16" s="107" t="s">
        <v>331</v>
      </c>
    </row>
    <row r="17" spans="1:26" ht="409.6" thickBot="1" x14ac:dyDescent="0.3">
      <c r="A17" s="114" t="s">
        <v>235</v>
      </c>
      <c r="B17" s="47" t="s">
        <v>341</v>
      </c>
      <c r="C17" s="47" t="s">
        <v>340</v>
      </c>
      <c r="D17" s="48" t="s">
        <v>339</v>
      </c>
      <c r="E17" s="48" t="s">
        <v>338</v>
      </c>
      <c r="F17" s="48" t="s">
        <v>338</v>
      </c>
      <c r="G17" s="109" t="s">
        <v>337</v>
      </c>
      <c r="H17" s="108" t="s">
        <v>336</v>
      </c>
      <c r="I17" s="47" t="s">
        <v>335</v>
      </c>
      <c r="J17" s="47" t="s">
        <v>334</v>
      </c>
      <c r="K17" s="47"/>
      <c r="L17" s="47"/>
      <c r="M17" s="47"/>
      <c r="N17" s="47"/>
      <c r="O17" s="47"/>
      <c r="P17" s="47"/>
      <c r="Q17" s="47"/>
      <c r="R17" s="47"/>
      <c r="S17" s="47"/>
      <c r="T17" s="47"/>
      <c r="U17" s="47"/>
      <c r="V17" s="47"/>
      <c r="W17" s="47"/>
      <c r="X17" s="47" t="s">
        <v>333</v>
      </c>
      <c r="Y17" s="107" t="s">
        <v>332</v>
      </c>
      <c r="Z17" s="107" t="s">
        <v>331</v>
      </c>
    </row>
    <row r="18" spans="1:26" x14ac:dyDescent="0.25">
      <c r="A18" s="115"/>
    </row>
    <row r="19" spans="1:26" x14ac:dyDescent="0.25">
      <c r="A19" s="115"/>
    </row>
    <row r="20" spans="1:26" x14ac:dyDescent="0.25">
      <c r="A20" s="115"/>
    </row>
    <row r="21" spans="1:26" x14ac:dyDescent="0.25">
      <c r="A21" s="115"/>
    </row>
    <row r="22" spans="1:26" x14ac:dyDescent="0.25">
      <c r="A22" s="115"/>
    </row>
    <row r="23" spans="1:26" x14ac:dyDescent="0.25">
      <c r="A23" s="115"/>
    </row>
    <row r="24" spans="1:26" x14ac:dyDescent="0.25">
      <c r="A24" s="115"/>
    </row>
    <row r="25" spans="1:26" x14ac:dyDescent="0.25">
      <c r="A25" s="115"/>
    </row>
    <row r="26" spans="1:26" x14ac:dyDescent="0.25">
      <c r="A26" s="115"/>
    </row>
    <row r="27" spans="1:26" x14ac:dyDescent="0.25">
      <c r="A27" s="115"/>
    </row>
    <row r="28" spans="1:26" x14ac:dyDescent="0.25">
      <c r="A28" s="115"/>
    </row>
    <row r="29" spans="1:26" x14ac:dyDescent="0.25">
      <c r="A29" s="115"/>
    </row>
    <row r="30" spans="1:26" x14ac:dyDescent="0.25">
      <c r="A30" s="115"/>
    </row>
    <row r="31" spans="1:26" x14ac:dyDescent="0.25">
      <c r="A31" s="115"/>
    </row>
  </sheetData>
  <mergeCells count="9">
    <mergeCell ref="Y6:Z7"/>
    <mergeCell ref="A6:X7"/>
    <mergeCell ref="A5:B5"/>
    <mergeCell ref="A1:B4"/>
    <mergeCell ref="C1:Y1"/>
    <mergeCell ref="C2:Y2"/>
    <mergeCell ref="C3:Y3"/>
    <mergeCell ref="C4:Y4"/>
    <mergeCell ref="C5:Z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BA49"/>
  <sheetViews>
    <sheetView tabSelected="1" topLeftCell="I8" zoomScale="93" zoomScaleNormal="93" workbookViewId="0">
      <selection activeCell="P15" sqref="P15"/>
    </sheetView>
  </sheetViews>
  <sheetFormatPr baseColWidth="10" defaultColWidth="10.85546875" defaultRowHeight="15" x14ac:dyDescent="0.25"/>
  <cols>
    <col min="1" max="1" width="23.42578125" customWidth="1"/>
    <col min="2" max="3" width="23.28515625" customWidth="1"/>
    <col min="4" max="4" width="26.140625" bestFit="1" customWidth="1"/>
    <col min="5" max="5" width="29.5703125" customWidth="1"/>
    <col min="6" max="6" width="32.5703125" customWidth="1"/>
    <col min="7" max="7" width="41" customWidth="1"/>
    <col min="8" max="8" width="46.85546875" customWidth="1"/>
    <col min="9" max="9" width="22.85546875" customWidth="1"/>
    <col min="10" max="10" width="17.85546875" customWidth="1"/>
    <col min="11" max="11" width="36.5703125" customWidth="1"/>
    <col min="12" max="12" width="21.140625" customWidth="1"/>
    <col min="13" max="13" width="17.140625" customWidth="1"/>
    <col min="14" max="14" width="36" style="152" customWidth="1"/>
    <col min="15" max="15" width="28" style="115" customWidth="1"/>
    <col min="16" max="16" width="21.140625" style="116" customWidth="1"/>
    <col min="17" max="17" width="21.7109375" style="116" customWidth="1"/>
    <col min="18" max="18" width="20.85546875" style="116" customWidth="1"/>
    <col min="19" max="19" width="19.42578125" hidden="1" customWidth="1"/>
    <col min="20" max="20" width="31.5703125" hidden="1" customWidth="1"/>
    <col min="21" max="21" width="33" hidden="1" customWidth="1"/>
    <col min="22" max="22" width="29.140625" hidden="1" customWidth="1"/>
    <col min="23" max="23" width="29.42578125" hidden="1" customWidth="1"/>
    <col min="24" max="24" width="19" customWidth="1"/>
    <col min="25" max="25" width="26.5703125" customWidth="1"/>
    <col min="26" max="26" width="22.28515625" customWidth="1"/>
    <col min="27" max="27" width="29.42578125" style="115" bestFit="1" customWidth="1"/>
    <col min="28" max="28" width="23.85546875" customWidth="1"/>
    <col min="29" max="29" width="25.7109375" style="116" customWidth="1"/>
    <col min="30" max="30" width="25.7109375" customWidth="1"/>
    <col min="31" max="31" width="21.7109375" style="26" customWidth="1"/>
    <col min="32" max="32" width="30.85546875" bestFit="1" customWidth="1"/>
    <col min="33" max="36" width="30.85546875" hidden="1" customWidth="1"/>
    <col min="37" max="37" width="40.42578125" customWidth="1"/>
    <col min="38" max="38" width="27.7109375" customWidth="1"/>
    <col min="39" max="39" width="37.85546875" customWidth="1"/>
    <col min="40" max="40" width="34.85546875" customWidth="1"/>
    <col min="41" max="41" width="39.28515625" customWidth="1"/>
    <col min="42" max="42" width="26.85546875" customWidth="1"/>
    <col min="43" max="43" width="29.140625" customWidth="1"/>
    <col min="46" max="46" width="56.85546875" hidden="1" customWidth="1"/>
  </cols>
  <sheetData>
    <row r="1" spans="1:46" s="1" customFormat="1" ht="23.25" customHeight="1" x14ac:dyDescent="0.25">
      <c r="A1" s="295" t="s">
        <v>0</v>
      </c>
      <c r="B1" s="295"/>
      <c r="C1" s="342" t="s">
        <v>1</v>
      </c>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4"/>
      <c r="AL1" s="29" t="s">
        <v>220</v>
      </c>
    </row>
    <row r="2" spans="1:46" s="1" customFormat="1" ht="23.25" customHeight="1" x14ac:dyDescent="0.25">
      <c r="A2" s="295"/>
      <c r="B2" s="295"/>
      <c r="C2" s="342" t="s">
        <v>2</v>
      </c>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4"/>
      <c r="AL2" s="29" t="s">
        <v>3</v>
      </c>
    </row>
    <row r="3" spans="1:46" s="1" customFormat="1" ht="23.25" customHeight="1" x14ac:dyDescent="0.25">
      <c r="A3" s="295"/>
      <c r="B3" s="295"/>
      <c r="C3" s="342" t="s">
        <v>4</v>
      </c>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4"/>
      <c r="AL3" s="29" t="s">
        <v>219</v>
      </c>
    </row>
    <row r="4" spans="1:46" s="1" customFormat="1" ht="23.25" customHeight="1" x14ac:dyDescent="0.25">
      <c r="A4" s="295"/>
      <c r="B4" s="295"/>
      <c r="C4" s="342" t="s">
        <v>158</v>
      </c>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4"/>
      <c r="AL4" s="29" t="s">
        <v>223</v>
      </c>
    </row>
    <row r="5" spans="1:46" s="1" customFormat="1" ht="26.25" customHeight="1" x14ac:dyDescent="0.25">
      <c r="A5" s="374" t="s">
        <v>5</v>
      </c>
      <c r="B5" s="374"/>
      <c r="C5" s="299" t="s">
        <v>292</v>
      </c>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35"/>
    </row>
    <row r="6" spans="1:46" ht="15" customHeight="1" x14ac:dyDescent="0.25">
      <c r="A6" s="370" t="s">
        <v>169</v>
      </c>
      <c r="B6" s="370"/>
      <c r="C6" s="370"/>
      <c r="D6" s="370"/>
      <c r="E6" s="370"/>
      <c r="F6" s="370"/>
      <c r="G6" s="370"/>
      <c r="H6" s="370"/>
      <c r="I6" s="370"/>
      <c r="J6" s="370"/>
      <c r="K6" s="370"/>
      <c r="L6" s="370"/>
      <c r="M6" s="370"/>
      <c r="N6" s="370"/>
      <c r="O6" s="370"/>
      <c r="P6" s="370"/>
      <c r="Q6" s="370"/>
      <c r="R6" s="370"/>
      <c r="S6" s="370"/>
      <c r="T6" s="370"/>
      <c r="U6" s="370"/>
      <c r="V6" s="370"/>
      <c r="W6" s="371"/>
      <c r="X6" s="375" t="s">
        <v>94</v>
      </c>
      <c r="Y6" s="331"/>
      <c r="Z6" s="331"/>
      <c r="AA6" s="331"/>
      <c r="AB6" s="331"/>
      <c r="AC6" s="331"/>
      <c r="AD6" s="117"/>
      <c r="AE6" s="377" t="s">
        <v>6</v>
      </c>
      <c r="AF6" s="377"/>
      <c r="AG6" s="377"/>
      <c r="AH6" s="377"/>
      <c r="AI6" s="377"/>
      <c r="AJ6" s="377"/>
      <c r="AK6" s="377"/>
      <c r="AL6" s="377"/>
    </row>
    <row r="7" spans="1:46" ht="15" customHeight="1" x14ac:dyDescent="0.25">
      <c r="A7" s="372"/>
      <c r="B7" s="372"/>
      <c r="C7" s="372"/>
      <c r="D7" s="372"/>
      <c r="E7" s="372"/>
      <c r="F7" s="372"/>
      <c r="G7" s="372"/>
      <c r="H7" s="372"/>
      <c r="I7" s="372"/>
      <c r="J7" s="372"/>
      <c r="K7" s="372"/>
      <c r="L7" s="372"/>
      <c r="M7" s="372"/>
      <c r="N7" s="372"/>
      <c r="O7" s="372"/>
      <c r="P7" s="372"/>
      <c r="Q7" s="372"/>
      <c r="R7" s="372"/>
      <c r="S7" s="372"/>
      <c r="T7" s="372"/>
      <c r="U7" s="372"/>
      <c r="V7" s="372"/>
      <c r="W7" s="373"/>
      <c r="X7" s="376"/>
      <c r="Y7" s="333"/>
      <c r="Z7" s="333"/>
      <c r="AA7" s="333"/>
      <c r="AB7" s="333"/>
      <c r="AC7" s="333"/>
      <c r="AD7" s="118"/>
      <c r="AE7" s="377"/>
      <c r="AF7" s="377"/>
      <c r="AG7" s="377"/>
      <c r="AH7" s="377"/>
      <c r="AI7" s="377"/>
      <c r="AJ7" s="377"/>
      <c r="AK7" s="377"/>
      <c r="AL7" s="377"/>
    </row>
    <row r="8" spans="1:46" s="26" customFormat="1" ht="94.15" customHeight="1" x14ac:dyDescent="0.25">
      <c r="A8" s="86" t="s">
        <v>98</v>
      </c>
      <c r="B8" s="86" t="s">
        <v>7</v>
      </c>
      <c r="C8" s="91" t="s">
        <v>193</v>
      </c>
      <c r="D8" s="87" t="s">
        <v>149</v>
      </c>
      <c r="E8" s="87" t="s">
        <v>10</v>
      </c>
      <c r="F8" s="86" t="s">
        <v>11</v>
      </c>
      <c r="G8" s="87" t="s">
        <v>147</v>
      </c>
      <c r="H8" s="87" t="s">
        <v>197</v>
      </c>
      <c r="I8" s="87" t="s">
        <v>148</v>
      </c>
      <c r="J8" s="106" t="s">
        <v>202</v>
      </c>
      <c r="K8" s="88" t="s">
        <v>191</v>
      </c>
      <c r="L8" s="88" t="s">
        <v>212</v>
      </c>
      <c r="M8" s="88" t="s">
        <v>12</v>
      </c>
      <c r="N8" s="147" t="s">
        <v>195</v>
      </c>
      <c r="O8" s="216" t="s">
        <v>387</v>
      </c>
      <c r="P8" s="98" t="s">
        <v>150</v>
      </c>
      <c r="Q8" s="98" t="s">
        <v>151</v>
      </c>
      <c r="R8" s="99" t="s">
        <v>16</v>
      </c>
      <c r="S8" s="91" t="s">
        <v>17</v>
      </c>
      <c r="T8" s="91" t="s">
        <v>164</v>
      </c>
      <c r="U8" s="86" t="s">
        <v>36</v>
      </c>
      <c r="V8" s="86" t="s">
        <v>103</v>
      </c>
      <c r="W8" s="86" t="s">
        <v>104</v>
      </c>
      <c r="X8" s="87" t="s">
        <v>22</v>
      </c>
      <c r="Y8" s="87" t="s">
        <v>153</v>
      </c>
      <c r="Z8" s="87" t="s">
        <v>207</v>
      </c>
      <c r="AA8" s="100" t="s">
        <v>23</v>
      </c>
      <c r="AB8" s="87" t="s">
        <v>24</v>
      </c>
      <c r="AC8" s="100" t="s">
        <v>373</v>
      </c>
      <c r="AD8" s="127" t="s">
        <v>357</v>
      </c>
      <c r="AE8" s="219" t="s">
        <v>19</v>
      </c>
      <c r="AF8" s="91" t="s">
        <v>152</v>
      </c>
      <c r="AG8" s="127" t="s">
        <v>358</v>
      </c>
      <c r="AH8" s="127" t="s">
        <v>359</v>
      </c>
      <c r="AI8" s="127" t="s">
        <v>360</v>
      </c>
      <c r="AJ8" s="127" t="s">
        <v>361</v>
      </c>
      <c r="AK8" s="86" t="s">
        <v>18</v>
      </c>
      <c r="AL8" s="138" t="s">
        <v>20</v>
      </c>
      <c r="AM8" s="203" t="s">
        <v>381</v>
      </c>
      <c r="AN8" s="203" t="s">
        <v>382</v>
      </c>
      <c r="AO8" s="203" t="s">
        <v>383</v>
      </c>
      <c r="AP8" s="203" t="s">
        <v>384</v>
      </c>
      <c r="AQ8" s="203" t="s">
        <v>385</v>
      </c>
    </row>
    <row r="9" spans="1:46" ht="101.25" customHeight="1" x14ac:dyDescent="0.25">
      <c r="A9" s="85" t="s">
        <v>228</v>
      </c>
      <c r="B9" s="346" t="s">
        <v>236</v>
      </c>
      <c r="C9" s="92" t="s">
        <v>330</v>
      </c>
      <c r="D9" s="364" t="s">
        <v>237</v>
      </c>
      <c r="E9" s="83" t="s">
        <v>279</v>
      </c>
      <c r="F9" s="84">
        <v>2024130010032</v>
      </c>
      <c r="G9" s="346" t="s">
        <v>308</v>
      </c>
      <c r="H9" s="346" t="s">
        <v>309</v>
      </c>
      <c r="I9" s="346" t="s">
        <v>314</v>
      </c>
      <c r="J9" s="362">
        <v>0.3</v>
      </c>
      <c r="K9" s="131" t="s">
        <v>320</v>
      </c>
      <c r="L9" s="95"/>
      <c r="M9" s="92" t="s">
        <v>298</v>
      </c>
      <c r="N9" s="148">
        <v>1</v>
      </c>
      <c r="O9" s="418">
        <v>26316000</v>
      </c>
      <c r="P9" s="92"/>
      <c r="Q9" s="92"/>
      <c r="R9" s="92"/>
      <c r="S9" s="361" t="s">
        <v>307</v>
      </c>
      <c r="T9" s="361" t="s">
        <v>305</v>
      </c>
      <c r="U9" s="92" t="s">
        <v>292</v>
      </c>
      <c r="V9" s="346" t="s">
        <v>327</v>
      </c>
      <c r="W9" s="346" t="s">
        <v>328</v>
      </c>
      <c r="X9" s="92" t="s">
        <v>301</v>
      </c>
      <c r="Y9" s="93" t="s">
        <v>286</v>
      </c>
      <c r="Z9" s="96"/>
      <c r="AA9" s="139"/>
      <c r="AB9" s="92" t="s">
        <v>54</v>
      </c>
      <c r="AC9" s="92"/>
      <c r="AD9" s="89"/>
      <c r="AE9" s="220">
        <v>150000000</v>
      </c>
      <c r="AF9" s="135"/>
      <c r="AG9" s="128"/>
      <c r="AH9" s="128"/>
      <c r="AI9" s="128"/>
      <c r="AJ9" s="128"/>
      <c r="AK9" s="349" t="s">
        <v>370</v>
      </c>
      <c r="AL9" s="346" t="s">
        <v>371</v>
      </c>
      <c r="AT9" t="s">
        <v>213</v>
      </c>
    </row>
    <row r="10" spans="1:46" ht="114.75" customHeight="1" x14ac:dyDescent="0.25">
      <c r="A10" s="85"/>
      <c r="B10" s="352"/>
      <c r="C10" s="92" t="s">
        <v>330</v>
      </c>
      <c r="D10" s="365"/>
      <c r="E10" s="83" t="s">
        <v>279</v>
      </c>
      <c r="F10" s="84">
        <v>2024130010032</v>
      </c>
      <c r="G10" s="352"/>
      <c r="H10" s="352"/>
      <c r="I10" s="352"/>
      <c r="J10" s="347"/>
      <c r="K10" s="131" t="s">
        <v>321</v>
      </c>
      <c r="L10" s="95"/>
      <c r="M10" s="92" t="s">
        <v>286</v>
      </c>
      <c r="N10" s="149">
        <v>1</v>
      </c>
      <c r="O10" s="225"/>
      <c r="P10" s="92"/>
      <c r="Q10" s="92"/>
      <c r="R10" s="92"/>
      <c r="S10" s="361"/>
      <c r="T10" s="361"/>
      <c r="U10" s="92" t="s">
        <v>292</v>
      </c>
      <c r="V10" s="347"/>
      <c r="W10" s="347"/>
      <c r="X10" s="92" t="s">
        <v>362</v>
      </c>
      <c r="Y10" s="93" t="s">
        <v>286</v>
      </c>
      <c r="Z10" s="96"/>
      <c r="AA10" s="139"/>
      <c r="AB10" s="92" t="s">
        <v>54</v>
      </c>
      <c r="AC10" s="92"/>
      <c r="AD10" s="89"/>
      <c r="AE10" s="220">
        <v>40000000</v>
      </c>
      <c r="AF10" s="135"/>
      <c r="AG10" s="129"/>
      <c r="AH10" s="129"/>
      <c r="AI10" s="129"/>
      <c r="AJ10" s="129"/>
      <c r="AK10" s="350"/>
      <c r="AL10" s="352"/>
      <c r="AM10" s="204">
        <v>87778071341.449982</v>
      </c>
      <c r="AN10" s="204">
        <v>66055522651.799995</v>
      </c>
      <c r="AO10" s="204">
        <v>66055522651.799995</v>
      </c>
      <c r="AP10" s="206">
        <f>AN10/AM10</f>
        <v>0.7525287539623543</v>
      </c>
      <c r="AQ10" s="206">
        <f>AO10/AM10</f>
        <v>0.7525287539623543</v>
      </c>
    </row>
    <row r="11" spans="1:46" ht="116.25" customHeight="1" x14ac:dyDescent="0.25">
      <c r="A11" s="85"/>
      <c r="B11" s="352"/>
      <c r="C11" s="92" t="s">
        <v>330</v>
      </c>
      <c r="D11" s="366"/>
      <c r="E11" s="83" t="s">
        <v>279</v>
      </c>
      <c r="F11" s="84">
        <v>2024130010032</v>
      </c>
      <c r="G11" s="352"/>
      <c r="H11" s="352"/>
      <c r="I11" s="352"/>
      <c r="J11" s="347"/>
      <c r="K11" s="131" t="s">
        <v>396</v>
      </c>
      <c r="L11" s="95"/>
      <c r="M11" s="92" t="s">
        <v>286</v>
      </c>
      <c r="N11" s="149">
        <v>1</v>
      </c>
      <c r="O11" s="225" t="s">
        <v>395</v>
      </c>
      <c r="P11" s="92"/>
      <c r="Q11" s="92"/>
      <c r="R11" s="92"/>
      <c r="S11" s="361"/>
      <c r="T11" s="361"/>
      <c r="U11" s="92" t="s">
        <v>292</v>
      </c>
      <c r="V11" s="347"/>
      <c r="W11" s="347"/>
      <c r="X11" s="92" t="s">
        <v>301</v>
      </c>
      <c r="Y11" s="93" t="s">
        <v>286</v>
      </c>
      <c r="Z11" s="96"/>
      <c r="AA11" s="139"/>
      <c r="AB11" s="92" t="s">
        <v>54</v>
      </c>
      <c r="AC11" s="92"/>
      <c r="AD11" s="89"/>
      <c r="AE11" s="220">
        <v>3200133679</v>
      </c>
      <c r="AF11" s="135"/>
      <c r="AG11" s="129"/>
      <c r="AH11" s="129"/>
      <c r="AI11" s="129"/>
      <c r="AJ11" s="129"/>
      <c r="AK11" s="350"/>
      <c r="AL11" s="352"/>
    </row>
    <row r="12" spans="1:46" ht="109.5" customHeight="1" x14ac:dyDescent="0.25">
      <c r="A12" s="85" t="s">
        <v>229</v>
      </c>
      <c r="B12" s="352"/>
      <c r="C12" s="92" t="s">
        <v>330</v>
      </c>
      <c r="D12" s="90" t="s">
        <v>238</v>
      </c>
      <c r="E12" s="83" t="s">
        <v>279</v>
      </c>
      <c r="F12" s="84">
        <v>2024130010032</v>
      </c>
      <c r="G12" s="352"/>
      <c r="H12" s="353"/>
      <c r="I12" s="353"/>
      <c r="J12" s="348"/>
      <c r="K12" s="131" t="s">
        <v>397</v>
      </c>
      <c r="L12" s="95"/>
      <c r="M12" s="92" t="s">
        <v>286</v>
      </c>
      <c r="N12" s="149">
        <v>1</v>
      </c>
      <c r="O12" s="225" t="s">
        <v>395</v>
      </c>
      <c r="P12" s="92"/>
      <c r="Q12" s="92"/>
      <c r="R12" s="92"/>
      <c r="S12" s="361"/>
      <c r="T12" s="361"/>
      <c r="U12" s="92" t="s">
        <v>292</v>
      </c>
      <c r="V12" s="347"/>
      <c r="W12" s="347"/>
      <c r="X12" s="92" t="s">
        <v>362</v>
      </c>
      <c r="Y12" s="93" t="s">
        <v>286</v>
      </c>
      <c r="Z12" s="96"/>
      <c r="AA12" s="139"/>
      <c r="AB12" s="92" t="s">
        <v>54</v>
      </c>
      <c r="AC12" s="92"/>
      <c r="AD12" s="89"/>
      <c r="AE12" s="220">
        <v>2000000000</v>
      </c>
      <c r="AF12" s="135"/>
      <c r="AG12" s="129"/>
      <c r="AH12" s="129"/>
      <c r="AI12" s="129"/>
      <c r="AJ12" s="129"/>
      <c r="AK12" s="350"/>
      <c r="AL12" s="352"/>
      <c r="AT12" t="s">
        <v>209</v>
      </c>
    </row>
    <row r="13" spans="1:46" ht="105" customHeight="1" x14ac:dyDescent="0.25">
      <c r="A13" s="85"/>
      <c r="B13" s="352"/>
      <c r="C13" s="92" t="s">
        <v>330</v>
      </c>
      <c r="D13" s="364" t="s">
        <v>239</v>
      </c>
      <c r="E13" s="83" t="s">
        <v>279</v>
      </c>
      <c r="F13" s="84">
        <v>2024130010032</v>
      </c>
      <c r="G13" s="352"/>
      <c r="H13" s="361" t="s">
        <v>311</v>
      </c>
      <c r="I13" s="361" t="s">
        <v>316</v>
      </c>
      <c r="J13" s="362">
        <v>0.2</v>
      </c>
      <c r="K13" s="131" t="s">
        <v>322</v>
      </c>
      <c r="L13" s="95"/>
      <c r="M13" s="92" t="s">
        <v>286</v>
      </c>
      <c r="N13" s="149">
        <f t="shared" ref="N13:N24" si="0">+N12</f>
        <v>1</v>
      </c>
      <c r="O13" s="418">
        <v>1852238</v>
      </c>
      <c r="P13" s="92"/>
      <c r="Q13" s="92"/>
      <c r="R13" s="92"/>
      <c r="S13" s="361"/>
      <c r="T13" s="361"/>
      <c r="U13" s="92" t="s">
        <v>292</v>
      </c>
      <c r="V13" s="347"/>
      <c r="W13" s="347"/>
      <c r="X13" s="92" t="s">
        <v>301</v>
      </c>
      <c r="Y13" s="93" t="s">
        <v>286</v>
      </c>
      <c r="Z13" s="97"/>
      <c r="AA13" s="139"/>
      <c r="AB13" s="92" t="s">
        <v>54</v>
      </c>
      <c r="AC13" s="92"/>
      <c r="AD13" s="89"/>
      <c r="AE13" s="221">
        <v>48000000</v>
      </c>
      <c r="AF13" s="136"/>
      <c r="AG13" s="130"/>
      <c r="AH13" s="130"/>
      <c r="AI13" s="130"/>
      <c r="AJ13" s="130"/>
      <c r="AK13" s="350"/>
      <c r="AL13" s="352"/>
    </row>
    <row r="14" spans="1:46" ht="118.5" customHeight="1" x14ac:dyDescent="0.25">
      <c r="A14" s="85"/>
      <c r="B14" s="352"/>
      <c r="C14" s="92" t="s">
        <v>330</v>
      </c>
      <c r="D14" s="365"/>
      <c r="E14" s="83" t="s">
        <v>279</v>
      </c>
      <c r="F14" s="84">
        <v>2024130010032</v>
      </c>
      <c r="G14" s="352"/>
      <c r="H14" s="361"/>
      <c r="I14" s="361"/>
      <c r="J14" s="347"/>
      <c r="K14" s="131" t="s">
        <v>323</v>
      </c>
      <c r="L14" s="95"/>
      <c r="M14" s="92" t="s">
        <v>286</v>
      </c>
      <c r="N14" s="149">
        <v>7</v>
      </c>
      <c r="O14" s="225"/>
      <c r="P14" s="92"/>
      <c r="Q14" s="92"/>
      <c r="R14" s="92"/>
      <c r="S14" s="361"/>
      <c r="T14" s="361"/>
      <c r="U14" s="92" t="s">
        <v>292</v>
      </c>
      <c r="V14" s="347"/>
      <c r="W14" s="347"/>
      <c r="X14" s="92" t="s">
        <v>362</v>
      </c>
      <c r="Y14" s="93" t="s">
        <v>286</v>
      </c>
      <c r="Z14" s="96"/>
      <c r="AA14" s="139"/>
      <c r="AB14" s="92" t="s">
        <v>54</v>
      </c>
      <c r="AC14" s="92"/>
      <c r="AD14" s="89"/>
      <c r="AE14" s="220">
        <v>20000000</v>
      </c>
      <c r="AF14" s="135"/>
      <c r="AG14" s="129"/>
      <c r="AH14" s="129"/>
      <c r="AI14" s="129"/>
      <c r="AJ14" s="129"/>
      <c r="AK14" s="350"/>
      <c r="AL14" s="352"/>
    </row>
    <row r="15" spans="1:46" ht="96.6" customHeight="1" x14ac:dyDescent="0.25">
      <c r="A15" s="346" t="s">
        <v>230</v>
      </c>
      <c r="B15" s="352"/>
      <c r="C15" s="363" t="s">
        <v>330</v>
      </c>
      <c r="D15" s="364" t="s">
        <v>240</v>
      </c>
      <c r="E15" s="367" t="s">
        <v>279</v>
      </c>
      <c r="F15" s="400">
        <v>2024130010032</v>
      </c>
      <c r="G15" s="352"/>
      <c r="H15" s="346" t="s">
        <v>329</v>
      </c>
      <c r="I15" s="403" t="s">
        <v>315</v>
      </c>
      <c r="J15" s="362">
        <v>0.1</v>
      </c>
      <c r="K15" s="131" t="s">
        <v>324</v>
      </c>
      <c r="L15" s="95"/>
      <c r="M15" s="92" t="s">
        <v>298</v>
      </c>
      <c r="N15" s="149">
        <v>1</v>
      </c>
      <c r="O15" s="418">
        <v>4172100000</v>
      </c>
      <c r="P15" s="92"/>
      <c r="Q15" s="92"/>
      <c r="R15" s="92"/>
      <c r="S15" s="361"/>
      <c r="T15" s="361"/>
      <c r="U15" s="92" t="s">
        <v>292</v>
      </c>
      <c r="V15" s="347"/>
      <c r="W15" s="347"/>
      <c r="X15" s="92" t="s">
        <v>301</v>
      </c>
      <c r="Y15" s="93" t="s">
        <v>298</v>
      </c>
      <c r="Z15" s="96"/>
      <c r="AA15" s="139"/>
      <c r="AB15" s="92" t="s">
        <v>54</v>
      </c>
      <c r="AC15" s="92"/>
      <c r="AD15" s="89"/>
      <c r="AE15" s="220">
        <v>5630000000</v>
      </c>
      <c r="AF15" s="135"/>
      <c r="AG15" s="129"/>
      <c r="AH15" s="129"/>
      <c r="AI15" s="129"/>
      <c r="AJ15" s="129"/>
      <c r="AK15" s="350"/>
      <c r="AL15" s="352"/>
      <c r="AT15" t="s">
        <v>210</v>
      </c>
    </row>
    <row r="16" spans="1:46" ht="96.6" customHeight="1" x14ac:dyDescent="0.25">
      <c r="A16" s="352"/>
      <c r="B16" s="352"/>
      <c r="C16" s="347"/>
      <c r="D16" s="365"/>
      <c r="E16" s="368"/>
      <c r="F16" s="401"/>
      <c r="G16" s="352"/>
      <c r="H16" s="352"/>
      <c r="I16" s="404"/>
      <c r="J16" s="407"/>
      <c r="K16" s="131" t="s">
        <v>326</v>
      </c>
      <c r="L16" s="95"/>
      <c r="M16" s="92"/>
      <c r="N16" s="149">
        <v>1</v>
      </c>
      <c r="O16" s="225"/>
      <c r="P16" s="92"/>
      <c r="Q16" s="92"/>
      <c r="R16" s="92"/>
      <c r="S16" s="361"/>
      <c r="T16" s="361"/>
      <c r="U16" s="92"/>
      <c r="V16" s="347"/>
      <c r="W16" s="347"/>
      <c r="X16" s="92"/>
      <c r="Y16" s="93"/>
      <c r="Z16" s="96"/>
      <c r="AA16" s="139"/>
      <c r="AB16" s="92"/>
      <c r="AC16" s="92"/>
      <c r="AD16" s="89"/>
      <c r="AE16" s="220">
        <v>450000000</v>
      </c>
      <c r="AF16" s="135"/>
      <c r="AG16" s="129"/>
      <c r="AH16" s="129"/>
      <c r="AI16" s="129"/>
      <c r="AJ16" s="129"/>
      <c r="AK16" s="350"/>
      <c r="AL16" s="352"/>
    </row>
    <row r="17" spans="1:46" ht="96.6" customHeight="1" x14ac:dyDescent="0.25">
      <c r="A17" s="352"/>
      <c r="B17" s="352"/>
      <c r="C17" s="347"/>
      <c r="D17" s="365"/>
      <c r="E17" s="368"/>
      <c r="F17" s="401"/>
      <c r="G17" s="352"/>
      <c r="H17" s="352"/>
      <c r="I17" s="404"/>
      <c r="J17" s="407"/>
      <c r="K17" s="131" t="s">
        <v>363</v>
      </c>
      <c r="L17" s="95"/>
      <c r="M17" s="92"/>
      <c r="N17" s="149">
        <v>1</v>
      </c>
      <c r="O17" s="225" t="s">
        <v>395</v>
      </c>
      <c r="P17" s="92"/>
      <c r="Q17" s="92"/>
      <c r="R17" s="92"/>
      <c r="S17" s="361"/>
      <c r="T17" s="361"/>
      <c r="U17" s="92"/>
      <c r="V17" s="347"/>
      <c r="W17" s="347"/>
      <c r="X17" s="92"/>
      <c r="Y17" s="93"/>
      <c r="Z17" s="96"/>
      <c r="AA17" s="139"/>
      <c r="AB17" s="92"/>
      <c r="AC17" s="92"/>
      <c r="AD17" s="89"/>
      <c r="AE17" s="220">
        <v>80000000</v>
      </c>
      <c r="AF17" s="135"/>
      <c r="AG17" s="129"/>
      <c r="AH17" s="129"/>
      <c r="AI17" s="129"/>
      <c r="AJ17" s="129"/>
      <c r="AK17" s="350"/>
      <c r="AL17" s="352"/>
    </row>
    <row r="18" spans="1:46" ht="96.6" customHeight="1" x14ac:dyDescent="0.25">
      <c r="A18" s="352"/>
      <c r="B18" s="352"/>
      <c r="C18" s="347"/>
      <c r="D18" s="365"/>
      <c r="E18" s="368"/>
      <c r="F18" s="401"/>
      <c r="G18" s="352"/>
      <c r="H18" s="352"/>
      <c r="I18" s="404"/>
      <c r="J18" s="407"/>
      <c r="K18" s="131" t="s">
        <v>398</v>
      </c>
      <c r="L18" s="95"/>
      <c r="M18" s="92"/>
      <c r="N18" s="149">
        <v>1</v>
      </c>
      <c r="O18" s="225" t="s">
        <v>395</v>
      </c>
      <c r="P18" s="92"/>
      <c r="Q18" s="92"/>
      <c r="R18" s="92"/>
      <c r="S18" s="361"/>
      <c r="T18" s="361"/>
      <c r="U18" s="92"/>
      <c r="V18" s="347"/>
      <c r="W18" s="347"/>
      <c r="X18" s="92"/>
      <c r="Y18" s="93"/>
      <c r="Z18" s="96"/>
      <c r="AA18" s="139"/>
      <c r="AB18" s="92"/>
      <c r="AC18" s="92"/>
      <c r="AD18" s="89"/>
      <c r="AE18" s="220">
        <v>400000000</v>
      </c>
      <c r="AF18" s="135"/>
      <c r="AG18" s="129"/>
      <c r="AH18" s="129"/>
      <c r="AI18" s="129"/>
      <c r="AJ18" s="129"/>
      <c r="AK18" s="350"/>
      <c r="AL18" s="352"/>
    </row>
    <row r="19" spans="1:46" ht="88.5" customHeight="1" x14ac:dyDescent="0.25">
      <c r="A19" s="353"/>
      <c r="B19" s="352"/>
      <c r="C19" s="348"/>
      <c r="D19" s="366"/>
      <c r="E19" s="369"/>
      <c r="F19" s="402"/>
      <c r="G19" s="352"/>
      <c r="H19" s="353"/>
      <c r="I19" s="405"/>
      <c r="J19" s="348"/>
      <c r="K19" s="131" t="s">
        <v>399</v>
      </c>
      <c r="L19" s="95"/>
      <c r="M19" s="92" t="s">
        <v>286</v>
      </c>
      <c r="N19" s="149">
        <v>1</v>
      </c>
      <c r="O19" s="225" t="s">
        <v>395</v>
      </c>
      <c r="P19" s="92"/>
      <c r="Q19" s="92"/>
      <c r="R19" s="92"/>
      <c r="S19" s="361"/>
      <c r="T19" s="361"/>
      <c r="U19" s="92"/>
      <c r="V19" s="347"/>
      <c r="W19" s="347"/>
      <c r="X19" s="92" t="s">
        <v>362</v>
      </c>
      <c r="Y19" s="93" t="s">
        <v>286</v>
      </c>
      <c r="Z19" s="97"/>
      <c r="AA19" s="139"/>
      <c r="AB19" s="92" t="s">
        <v>54</v>
      </c>
      <c r="AC19" s="92"/>
      <c r="AD19" s="89"/>
      <c r="AE19" s="221">
        <v>5000000000</v>
      </c>
      <c r="AF19" s="136"/>
      <c r="AG19" s="129"/>
      <c r="AH19" s="129"/>
      <c r="AI19" s="129"/>
      <c r="AJ19" s="129"/>
      <c r="AK19" s="350"/>
      <c r="AL19" s="352"/>
    </row>
    <row r="20" spans="1:46" ht="144" customHeight="1" x14ac:dyDescent="0.25">
      <c r="A20" s="85"/>
      <c r="B20" s="352"/>
      <c r="C20" s="92" t="s">
        <v>330</v>
      </c>
      <c r="D20" s="364" t="s">
        <v>241</v>
      </c>
      <c r="E20" s="83" t="s">
        <v>279</v>
      </c>
      <c r="F20" s="84">
        <v>2024130010032</v>
      </c>
      <c r="G20" s="352"/>
      <c r="H20" s="346" t="s">
        <v>310</v>
      </c>
      <c r="I20" s="361" t="s">
        <v>317</v>
      </c>
      <c r="J20" s="362">
        <v>0.2</v>
      </c>
      <c r="K20" s="131" t="s">
        <v>325</v>
      </c>
      <c r="L20" s="95"/>
      <c r="M20" s="92" t="s">
        <v>286</v>
      </c>
      <c r="N20" s="149">
        <v>1</v>
      </c>
      <c r="O20" s="418">
        <v>24311380</v>
      </c>
      <c r="P20" s="92"/>
      <c r="Q20" s="92"/>
      <c r="R20" s="92"/>
      <c r="S20" s="361"/>
      <c r="T20" s="361"/>
      <c r="U20" s="92" t="s">
        <v>292</v>
      </c>
      <c r="V20" s="347"/>
      <c r="W20" s="347"/>
      <c r="X20" s="92" t="s">
        <v>301</v>
      </c>
      <c r="Y20" s="93" t="s">
        <v>286</v>
      </c>
      <c r="Z20" s="96"/>
      <c r="AA20" s="139"/>
      <c r="AB20" s="92" t="s">
        <v>54</v>
      </c>
      <c r="AC20" s="92"/>
      <c r="AD20" s="89"/>
      <c r="AE20" s="220">
        <v>70000000</v>
      </c>
      <c r="AF20" s="135"/>
      <c r="AG20" s="129"/>
      <c r="AH20" s="129"/>
      <c r="AI20" s="129"/>
      <c r="AJ20" s="129"/>
      <c r="AK20" s="350"/>
      <c r="AL20" s="352"/>
    </row>
    <row r="21" spans="1:46" ht="133.5" customHeight="1" x14ac:dyDescent="0.25">
      <c r="A21" s="85"/>
      <c r="B21" s="352"/>
      <c r="C21" s="92" t="s">
        <v>330</v>
      </c>
      <c r="D21" s="365"/>
      <c r="E21" s="83" t="s">
        <v>279</v>
      </c>
      <c r="F21" s="84">
        <v>2024130010032</v>
      </c>
      <c r="G21" s="352"/>
      <c r="H21" s="352"/>
      <c r="I21" s="361"/>
      <c r="J21" s="347"/>
      <c r="K21" s="131" t="s">
        <v>400</v>
      </c>
      <c r="L21" s="95"/>
      <c r="M21" s="92" t="s">
        <v>298</v>
      </c>
      <c r="N21" s="149">
        <v>1</v>
      </c>
      <c r="O21" s="225" t="s">
        <v>395</v>
      </c>
      <c r="P21" s="92"/>
      <c r="Q21" s="92"/>
      <c r="R21" s="92"/>
      <c r="S21" s="361"/>
      <c r="T21" s="361"/>
      <c r="U21" s="92" t="s">
        <v>292</v>
      </c>
      <c r="V21" s="347"/>
      <c r="W21" s="347"/>
      <c r="X21" s="92" t="s">
        <v>301</v>
      </c>
      <c r="Y21" s="93" t="s">
        <v>298</v>
      </c>
      <c r="Z21" s="97"/>
      <c r="AA21" s="139"/>
      <c r="AB21" s="92" t="s">
        <v>54</v>
      </c>
      <c r="AC21" s="92"/>
      <c r="AD21" s="89"/>
      <c r="AE21" s="221">
        <v>1000000000</v>
      </c>
      <c r="AF21" s="136"/>
      <c r="AG21" s="130"/>
      <c r="AH21" s="130"/>
      <c r="AI21" s="130"/>
      <c r="AJ21" s="130"/>
      <c r="AK21" s="350"/>
      <c r="AL21" s="352"/>
    </row>
    <row r="22" spans="1:46" ht="129.75" customHeight="1" x14ac:dyDescent="0.25">
      <c r="A22" s="85"/>
      <c r="B22" s="352"/>
      <c r="C22" s="92" t="s">
        <v>330</v>
      </c>
      <c r="D22" s="365"/>
      <c r="E22" s="83" t="s">
        <v>279</v>
      </c>
      <c r="F22" s="84">
        <v>2024130010032</v>
      </c>
      <c r="G22" s="352"/>
      <c r="H22" s="352"/>
      <c r="I22" s="361"/>
      <c r="J22" s="347"/>
      <c r="K22" s="131" t="s">
        <v>401</v>
      </c>
      <c r="L22" s="95"/>
      <c r="M22" s="92" t="s">
        <v>286</v>
      </c>
      <c r="N22" s="149">
        <v>1</v>
      </c>
      <c r="O22" s="418">
        <v>509897338</v>
      </c>
      <c r="P22" s="92"/>
      <c r="Q22" s="92"/>
      <c r="R22" s="92"/>
      <c r="S22" s="361"/>
      <c r="T22" s="361"/>
      <c r="U22" s="92" t="s">
        <v>292</v>
      </c>
      <c r="V22" s="347"/>
      <c r="W22" s="347"/>
      <c r="X22" s="92" t="s">
        <v>362</v>
      </c>
      <c r="Y22" s="93" t="s">
        <v>286</v>
      </c>
      <c r="Z22" s="97"/>
      <c r="AA22" s="139"/>
      <c r="AB22" s="92" t="s">
        <v>54</v>
      </c>
      <c r="AC22" s="92"/>
      <c r="AD22" s="89"/>
      <c r="AE22" s="221">
        <v>800000000</v>
      </c>
      <c r="AF22" s="136"/>
      <c r="AG22" s="130"/>
      <c r="AH22" s="130"/>
      <c r="AI22" s="130"/>
      <c r="AJ22" s="130"/>
      <c r="AK22" s="350"/>
      <c r="AL22" s="352"/>
    </row>
    <row r="23" spans="1:46" ht="110.45" customHeight="1" x14ac:dyDescent="0.25">
      <c r="A23" s="85" t="s">
        <v>231</v>
      </c>
      <c r="B23" s="352"/>
      <c r="C23" s="92" t="s">
        <v>330</v>
      </c>
      <c r="D23" s="366"/>
      <c r="E23" s="83" t="s">
        <v>279</v>
      </c>
      <c r="F23" s="84">
        <v>2024130010032</v>
      </c>
      <c r="G23" s="352"/>
      <c r="H23" s="353"/>
      <c r="I23" s="361"/>
      <c r="J23" s="348"/>
      <c r="K23" s="131" t="s">
        <v>402</v>
      </c>
      <c r="L23" s="95"/>
      <c r="M23" s="92" t="s">
        <v>286</v>
      </c>
      <c r="N23" s="149">
        <v>1</v>
      </c>
      <c r="O23" s="225" t="s">
        <v>395</v>
      </c>
      <c r="P23" s="92"/>
      <c r="Q23" s="92"/>
      <c r="R23" s="92"/>
      <c r="S23" s="361"/>
      <c r="T23" s="361"/>
      <c r="U23" s="92" t="s">
        <v>292</v>
      </c>
      <c r="V23" s="347"/>
      <c r="W23" s="347"/>
      <c r="X23" s="92" t="s">
        <v>301</v>
      </c>
      <c r="Y23" s="93" t="s">
        <v>286</v>
      </c>
      <c r="Z23" s="97"/>
      <c r="AA23" s="139"/>
      <c r="AB23" s="92" t="s">
        <v>54</v>
      </c>
      <c r="AC23" s="92"/>
      <c r="AD23" s="89"/>
      <c r="AE23" s="221">
        <v>600000000</v>
      </c>
      <c r="AF23" s="136"/>
      <c r="AG23" s="130"/>
      <c r="AH23" s="130"/>
      <c r="AI23" s="130"/>
      <c r="AJ23" s="130"/>
      <c r="AK23" s="350"/>
      <c r="AL23" s="352"/>
      <c r="AT23" t="s">
        <v>211</v>
      </c>
    </row>
    <row r="24" spans="1:46" ht="137.25" customHeight="1" x14ac:dyDescent="0.25">
      <c r="A24" s="85"/>
      <c r="B24" s="352"/>
      <c r="C24" s="92" t="s">
        <v>330</v>
      </c>
      <c r="D24" s="364" t="s">
        <v>372</v>
      </c>
      <c r="E24" s="83" t="s">
        <v>279</v>
      </c>
      <c r="F24" s="84">
        <v>2024130010032</v>
      </c>
      <c r="G24" s="352"/>
      <c r="H24" s="346" t="s">
        <v>312</v>
      </c>
      <c r="I24" s="346" t="s">
        <v>318</v>
      </c>
      <c r="J24" s="362">
        <v>0.1</v>
      </c>
      <c r="K24" s="227" t="s">
        <v>403</v>
      </c>
      <c r="L24" s="227"/>
      <c r="M24" s="92" t="s">
        <v>298</v>
      </c>
      <c r="N24" s="149">
        <v>1</v>
      </c>
      <c r="O24" s="225" t="s">
        <v>395</v>
      </c>
      <c r="P24" s="92"/>
      <c r="Q24" s="92"/>
      <c r="R24" s="92"/>
      <c r="S24" s="361"/>
      <c r="T24" s="361"/>
      <c r="U24" s="92" t="s">
        <v>292</v>
      </c>
      <c r="V24" s="347"/>
      <c r="W24" s="347"/>
      <c r="X24" s="92" t="s">
        <v>301</v>
      </c>
      <c r="Y24" s="93" t="s">
        <v>298</v>
      </c>
      <c r="Z24" s="97"/>
      <c r="AA24" s="139"/>
      <c r="AB24" s="92" t="s">
        <v>54</v>
      </c>
      <c r="AC24" s="92"/>
      <c r="AD24" s="89"/>
      <c r="AE24" s="221">
        <v>150000000</v>
      </c>
      <c r="AF24" s="136"/>
      <c r="AG24" s="130"/>
      <c r="AH24" s="130"/>
      <c r="AI24" s="130"/>
      <c r="AJ24" s="130"/>
      <c r="AK24" s="350"/>
      <c r="AL24" s="352"/>
    </row>
    <row r="25" spans="1:46" ht="154.5" customHeight="1" x14ac:dyDescent="0.25">
      <c r="A25" s="85"/>
      <c r="B25" s="352"/>
      <c r="C25" s="92" t="s">
        <v>330</v>
      </c>
      <c r="D25" s="365"/>
      <c r="E25" s="83" t="s">
        <v>279</v>
      </c>
      <c r="F25" s="84">
        <v>2024130010032</v>
      </c>
      <c r="G25" s="352"/>
      <c r="H25" s="352"/>
      <c r="I25" s="352"/>
      <c r="J25" s="347"/>
      <c r="K25" s="90" t="s">
        <v>404</v>
      </c>
      <c r="L25" s="90"/>
      <c r="M25" s="92" t="s">
        <v>298</v>
      </c>
      <c r="N25" s="149">
        <v>1</v>
      </c>
      <c r="O25" s="225"/>
      <c r="P25" s="92"/>
      <c r="Q25" s="92"/>
      <c r="R25" s="92"/>
      <c r="S25" s="361"/>
      <c r="T25" s="361"/>
      <c r="U25" s="92" t="s">
        <v>292</v>
      </c>
      <c r="V25" s="347"/>
      <c r="W25" s="347"/>
      <c r="X25" s="92" t="s">
        <v>301</v>
      </c>
      <c r="Y25" s="93" t="s">
        <v>298</v>
      </c>
      <c r="Z25" s="97"/>
      <c r="AA25" s="139"/>
      <c r="AB25" s="92" t="s">
        <v>54</v>
      </c>
      <c r="AC25" s="92"/>
      <c r="AD25" s="89"/>
      <c r="AE25" s="221">
        <v>250000000</v>
      </c>
      <c r="AF25" s="136"/>
      <c r="AG25" s="130"/>
      <c r="AH25" s="130"/>
      <c r="AI25" s="130"/>
      <c r="AJ25" s="130"/>
      <c r="AK25" s="350"/>
      <c r="AL25" s="352"/>
    </row>
    <row r="26" spans="1:46" ht="141.75" customHeight="1" x14ac:dyDescent="0.25">
      <c r="A26" s="85"/>
      <c r="B26" s="352"/>
      <c r="C26" s="92" t="s">
        <v>330</v>
      </c>
      <c r="D26" s="365"/>
      <c r="E26" s="83" t="s">
        <v>279</v>
      </c>
      <c r="F26" s="84">
        <v>2024130010032</v>
      </c>
      <c r="G26" s="352"/>
      <c r="H26" s="352"/>
      <c r="I26" s="352"/>
      <c r="J26" s="347"/>
      <c r="K26" s="131" t="s">
        <v>405</v>
      </c>
      <c r="L26" s="95"/>
      <c r="M26" s="92" t="s">
        <v>286</v>
      </c>
      <c r="N26" s="149">
        <v>1</v>
      </c>
      <c r="O26" s="225"/>
      <c r="P26" s="92"/>
      <c r="Q26" s="92"/>
      <c r="R26" s="92"/>
      <c r="S26" s="361"/>
      <c r="T26" s="361"/>
      <c r="U26" s="92" t="s">
        <v>292</v>
      </c>
      <c r="V26" s="347"/>
      <c r="W26" s="347"/>
      <c r="X26" s="92" t="s">
        <v>301</v>
      </c>
      <c r="Y26" s="93" t="s">
        <v>286</v>
      </c>
      <c r="Z26" s="96"/>
      <c r="AA26" s="139"/>
      <c r="AB26" s="92" t="s">
        <v>54</v>
      </c>
      <c r="AC26" s="92"/>
      <c r="AD26" s="89"/>
      <c r="AE26" s="220">
        <v>20000000</v>
      </c>
      <c r="AF26" s="135"/>
      <c r="AG26" s="129"/>
      <c r="AH26" s="129"/>
      <c r="AI26" s="129"/>
      <c r="AJ26" s="129"/>
      <c r="AK26" s="350"/>
      <c r="AL26" s="352"/>
    </row>
    <row r="27" spans="1:46" ht="78.75" x14ac:dyDescent="0.25">
      <c r="A27" s="85"/>
      <c r="B27" s="352"/>
      <c r="C27" s="92" t="s">
        <v>330</v>
      </c>
      <c r="D27" s="365"/>
      <c r="E27" s="83" t="s">
        <v>279</v>
      </c>
      <c r="F27" s="84">
        <v>2024130010032</v>
      </c>
      <c r="G27" s="352"/>
      <c r="H27" s="352"/>
      <c r="I27" s="352"/>
      <c r="J27" s="347"/>
      <c r="K27" s="131" t="s">
        <v>406</v>
      </c>
      <c r="L27" s="95"/>
      <c r="M27" s="92" t="s">
        <v>286</v>
      </c>
      <c r="N27" s="149">
        <v>1</v>
      </c>
      <c r="O27" s="225" t="s">
        <v>395</v>
      </c>
      <c r="P27" s="92"/>
      <c r="Q27" s="92"/>
      <c r="R27" s="92"/>
      <c r="S27" s="361"/>
      <c r="T27" s="361"/>
      <c r="U27" s="92" t="s">
        <v>292</v>
      </c>
      <c r="V27" s="347"/>
      <c r="W27" s="347"/>
      <c r="X27" s="92" t="s">
        <v>301</v>
      </c>
      <c r="Y27" s="93" t="s">
        <v>286</v>
      </c>
      <c r="Z27" s="97"/>
      <c r="AA27" s="139"/>
      <c r="AB27" s="92" t="s">
        <v>54</v>
      </c>
      <c r="AC27" s="92"/>
      <c r="AD27" s="89"/>
      <c r="AE27" s="221">
        <v>750000000</v>
      </c>
      <c r="AF27" s="136"/>
      <c r="AG27" s="130"/>
      <c r="AH27" s="130"/>
      <c r="AI27" s="130"/>
      <c r="AJ27" s="130"/>
      <c r="AK27" s="350"/>
      <c r="AL27" s="352"/>
    </row>
    <row r="28" spans="1:46" ht="105" customHeight="1" x14ac:dyDescent="0.25">
      <c r="A28" s="85"/>
      <c r="B28" s="352"/>
      <c r="C28" s="92" t="s">
        <v>330</v>
      </c>
      <c r="D28" s="365"/>
      <c r="E28" s="83" t="s">
        <v>279</v>
      </c>
      <c r="F28" s="84">
        <v>2024130010032</v>
      </c>
      <c r="G28" s="352"/>
      <c r="H28" s="352"/>
      <c r="I28" s="352"/>
      <c r="J28" s="347"/>
      <c r="K28" s="131" t="s">
        <v>407</v>
      </c>
      <c r="L28" s="95"/>
      <c r="M28" s="92" t="s">
        <v>286</v>
      </c>
      <c r="N28" s="149">
        <v>1</v>
      </c>
      <c r="O28" s="225" t="s">
        <v>395</v>
      </c>
      <c r="P28" s="92"/>
      <c r="Q28" s="92"/>
      <c r="R28" s="92"/>
      <c r="S28" s="361"/>
      <c r="T28" s="361"/>
      <c r="U28" s="92" t="s">
        <v>292</v>
      </c>
      <c r="V28" s="347"/>
      <c r="W28" s="347"/>
      <c r="X28" s="92" t="s">
        <v>301</v>
      </c>
      <c r="Y28" s="93" t="s">
        <v>286</v>
      </c>
      <c r="Z28" s="97"/>
      <c r="AA28" s="139"/>
      <c r="AB28" s="92" t="s">
        <v>54</v>
      </c>
      <c r="AC28" s="92"/>
      <c r="AD28" s="89"/>
      <c r="AE28" s="221">
        <v>14878693876</v>
      </c>
      <c r="AF28" s="136"/>
      <c r="AG28" s="130"/>
      <c r="AH28" s="130"/>
      <c r="AI28" s="130"/>
      <c r="AJ28" s="130"/>
      <c r="AK28" s="350"/>
      <c r="AL28" s="352"/>
    </row>
    <row r="29" spans="1:46" ht="127.5" customHeight="1" x14ac:dyDescent="0.25">
      <c r="A29" s="85"/>
      <c r="B29" s="85" t="s">
        <v>249</v>
      </c>
      <c r="C29" s="92" t="s">
        <v>330</v>
      </c>
      <c r="D29" s="90" t="s">
        <v>243</v>
      </c>
      <c r="E29" s="83" t="s">
        <v>279</v>
      </c>
      <c r="F29" s="84">
        <v>2024130010032</v>
      </c>
      <c r="G29" s="352"/>
      <c r="H29" s="85" t="s">
        <v>313</v>
      </c>
      <c r="I29" s="346" t="s">
        <v>319</v>
      </c>
      <c r="J29" s="362">
        <v>0.1</v>
      </c>
      <c r="K29" s="229" t="s">
        <v>408</v>
      </c>
      <c r="L29" s="229"/>
      <c r="M29" s="92" t="s">
        <v>286</v>
      </c>
      <c r="N29" s="149">
        <v>1</v>
      </c>
      <c r="O29" s="225" t="s">
        <v>395</v>
      </c>
      <c r="P29" s="92"/>
      <c r="Q29" s="92"/>
      <c r="R29" s="92"/>
      <c r="S29" s="361"/>
      <c r="T29" s="361"/>
      <c r="U29" s="92" t="s">
        <v>292</v>
      </c>
      <c r="V29" s="347"/>
      <c r="W29" s="347"/>
      <c r="X29" s="92" t="s">
        <v>362</v>
      </c>
      <c r="Y29" s="93" t="s">
        <v>286</v>
      </c>
      <c r="Z29" s="97"/>
      <c r="AA29" s="139"/>
      <c r="AB29" s="92" t="s">
        <v>54</v>
      </c>
      <c r="AC29" s="92"/>
      <c r="AD29" s="89"/>
      <c r="AE29" s="221">
        <v>30000000</v>
      </c>
      <c r="AF29" s="136"/>
      <c r="AG29" s="130"/>
      <c r="AH29" s="130"/>
      <c r="AI29" s="130"/>
      <c r="AJ29" s="130"/>
      <c r="AK29" s="350"/>
      <c r="AL29" s="352"/>
      <c r="AT29" t="s">
        <v>214</v>
      </c>
    </row>
    <row r="30" spans="1:46" ht="78.75" customHeight="1" x14ac:dyDescent="0.25">
      <c r="A30" s="85"/>
      <c r="B30" s="85" t="s">
        <v>249</v>
      </c>
      <c r="C30" s="92" t="s">
        <v>330</v>
      </c>
      <c r="D30" s="90" t="s">
        <v>244</v>
      </c>
      <c r="E30" s="83" t="s">
        <v>279</v>
      </c>
      <c r="F30" s="84">
        <v>2024130010032</v>
      </c>
      <c r="G30" s="352"/>
      <c r="H30" s="85" t="s">
        <v>313</v>
      </c>
      <c r="I30" s="352"/>
      <c r="J30" s="347"/>
      <c r="K30" s="229" t="s">
        <v>409</v>
      </c>
      <c r="L30" s="229"/>
      <c r="M30" s="89"/>
      <c r="N30" s="150">
        <v>1</v>
      </c>
      <c r="O30" s="225" t="s">
        <v>395</v>
      </c>
      <c r="P30" s="92"/>
      <c r="Q30" s="92"/>
      <c r="R30" s="92"/>
      <c r="S30" s="361"/>
      <c r="T30" s="361"/>
      <c r="U30" s="92" t="s">
        <v>292</v>
      </c>
      <c r="V30" s="347"/>
      <c r="W30" s="347"/>
      <c r="X30" s="92" t="s">
        <v>301</v>
      </c>
      <c r="Y30" s="94"/>
      <c r="Z30" s="92"/>
      <c r="AA30" s="139"/>
      <c r="AB30" s="92"/>
      <c r="AC30" s="92"/>
      <c r="AD30" s="89"/>
      <c r="AE30" s="232">
        <v>1000000000</v>
      </c>
      <c r="AF30" s="137"/>
      <c r="AG30" s="119"/>
      <c r="AH30" s="119"/>
      <c r="AI30" s="119"/>
      <c r="AJ30" s="119"/>
      <c r="AK30" s="350"/>
      <c r="AL30" s="352"/>
      <c r="AT30" t="s">
        <v>215</v>
      </c>
    </row>
    <row r="31" spans="1:46" ht="87" customHeight="1" x14ac:dyDescent="0.25">
      <c r="A31" s="85"/>
      <c r="B31" s="85"/>
      <c r="C31" s="92"/>
      <c r="D31" s="90"/>
      <c r="E31" s="83"/>
      <c r="F31" s="84"/>
      <c r="G31" s="352"/>
      <c r="H31" s="85"/>
      <c r="I31" s="352"/>
      <c r="J31" s="347"/>
      <c r="K31" s="229" t="s">
        <v>410</v>
      </c>
      <c r="L31" s="229"/>
      <c r="M31" s="89"/>
      <c r="N31" s="150">
        <v>1</v>
      </c>
      <c r="O31" s="225"/>
      <c r="P31" s="92"/>
      <c r="Q31" s="92"/>
      <c r="R31" s="92"/>
      <c r="S31" s="361"/>
      <c r="T31" s="361"/>
      <c r="U31" s="92"/>
      <c r="V31" s="347"/>
      <c r="W31" s="347"/>
      <c r="X31" s="92"/>
      <c r="Y31" s="94"/>
      <c r="Z31" s="92"/>
      <c r="AA31" s="139"/>
      <c r="AB31" s="92"/>
      <c r="AC31" s="92"/>
      <c r="AD31" s="89"/>
      <c r="AE31" s="232">
        <v>257000000</v>
      </c>
      <c r="AF31" s="137"/>
      <c r="AG31" s="119"/>
      <c r="AH31" s="119"/>
      <c r="AI31" s="119"/>
      <c r="AJ31" s="119"/>
      <c r="AK31" s="350"/>
      <c r="AL31" s="352"/>
    </row>
    <row r="32" spans="1:46" ht="91.5" customHeight="1" x14ac:dyDescent="0.25">
      <c r="A32" s="85"/>
      <c r="B32" s="85"/>
      <c r="C32" s="92"/>
      <c r="D32" s="90"/>
      <c r="E32" s="83"/>
      <c r="F32" s="84"/>
      <c r="G32" s="352"/>
      <c r="H32" s="85"/>
      <c r="I32" s="352"/>
      <c r="J32" s="347"/>
      <c r="K32" s="228" t="s">
        <v>411</v>
      </c>
      <c r="L32" s="228"/>
      <c r="M32" s="89"/>
      <c r="N32" s="150">
        <v>1</v>
      </c>
      <c r="O32" s="225" t="s">
        <v>395</v>
      </c>
      <c r="P32" s="92"/>
      <c r="Q32" s="92"/>
      <c r="R32" s="92"/>
      <c r="S32" s="361"/>
      <c r="T32" s="361"/>
      <c r="U32" s="92"/>
      <c r="V32" s="347"/>
      <c r="W32" s="347"/>
      <c r="X32" s="92"/>
      <c r="Y32" s="94"/>
      <c r="Z32" s="92"/>
      <c r="AA32" s="139"/>
      <c r="AB32" s="92"/>
      <c r="AC32" s="92"/>
      <c r="AD32" s="89"/>
      <c r="AE32" s="232">
        <v>2000000000</v>
      </c>
      <c r="AF32" s="137"/>
      <c r="AG32" s="119"/>
      <c r="AH32" s="119"/>
      <c r="AI32" s="119"/>
      <c r="AJ32" s="119"/>
      <c r="AK32" s="350"/>
      <c r="AL32" s="352"/>
    </row>
    <row r="33" spans="1:43" ht="91.5" customHeight="1" x14ac:dyDescent="0.25">
      <c r="A33" s="85"/>
      <c r="B33" s="85"/>
      <c r="C33" s="92"/>
      <c r="D33" s="90"/>
      <c r="E33" s="83"/>
      <c r="F33" s="84"/>
      <c r="G33" s="352"/>
      <c r="H33" s="85"/>
      <c r="I33" s="352"/>
      <c r="J33" s="347"/>
      <c r="K33" s="231" t="s">
        <v>412</v>
      </c>
      <c r="L33" s="230"/>
      <c r="M33" s="89"/>
      <c r="N33" s="150">
        <v>1</v>
      </c>
      <c r="O33" s="225" t="s">
        <v>395</v>
      </c>
      <c r="P33" s="92"/>
      <c r="Q33" s="92"/>
      <c r="R33" s="92"/>
      <c r="S33" s="361"/>
      <c r="T33" s="361"/>
      <c r="U33" s="92"/>
      <c r="V33" s="347"/>
      <c r="W33" s="347"/>
      <c r="X33" s="92"/>
      <c r="Y33" s="94"/>
      <c r="Z33" s="92"/>
      <c r="AA33" s="139"/>
      <c r="AB33" s="92"/>
      <c r="AC33" s="92"/>
      <c r="AD33" s="89"/>
      <c r="AE33" s="232">
        <v>400000000</v>
      </c>
      <c r="AF33" s="137"/>
      <c r="AG33" s="119"/>
      <c r="AH33" s="119"/>
      <c r="AI33" s="119"/>
      <c r="AJ33" s="119"/>
      <c r="AK33" s="350"/>
      <c r="AL33" s="352"/>
    </row>
    <row r="34" spans="1:43" ht="90" customHeight="1" x14ac:dyDescent="0.25">
      <c r="A34" s="85"/>
      <c r="B34" s="85" t="s">
        <v>249</v>
      </c>
      <c r="C34" s="92" t="s">
        <v>330</v>
      </c>
      <c r="D34" s="85" t="s">
        <v>245</v>
      </c>
      <c r="E34" s="83" t="s">
        <v>279</v>
      </c>
      <c r="F34" s="84">
        <v>2024130010032</v>
      </c>
      <c r="G34" s="353"/>
      <c r="H34" s="85" t="s">
        <v>313</v>
      </c>
      <c r="I34" s="353"/>
      <c r="J34" s="348"/>
      <c r="K34" s="231" t="s">
        <v>413</v>
      </c>
      <c r="L34" s="230"/>
      <c r="M34" s="89"/>
      <c r="N34" s="150">
        <v>1</v>
      </c>
      <c r="O34" s="225" t="s">
        <v>395</v>
      </c>
      <c r="P34" s="92"/>
      <c r="Q34" s="92"/>
      <c r="R34" s="92"/>
      <c r="S34" s="361"/>
      <c r="T34" s="361"/>
      <c r="U34" s="92" t="s">
        <v>292</v>
      </c>
      <c r="V34" s="348"/>
      <c r="W34" s="348"/>
      <c r="X34" s="92" t="s">
        <v>301</v>
      </c>
      <c r="Y34" s="94"/>
      <c r="Z34" s="92"/>
      <c r="AA34" s="139"/>
      <c r="AB34" s="89"/>
      <c r="AC34" s="92"/>
      <c r="AD34" s="89"/>
      <c r="AE34" s="232">
        <v>200000000</v>
      </c>
      <c r="AF34" s="137"/>
      <c r="AG34" s="120"/>
      <c r="AH34" s="120"/>
      <c r="AI34" s="120"/>
      <c r="AJ34" s="120"/>
      <c r="AK34" s="351"/>
      <c r="AL34" s="353"/>
    </row>
    <row r="35" spans="1:43" s="192" customFormat="1" ht="24.75" thickBot="1" x14ac:dyDescent="0.45">
      <c r="A35" s="193"/>
      <c r="B35" s="193"/>
      <c r="C35" s="181"/>
      <c r="D35" s="193"/>
      <c r="E35" s="194"/>
      <c r="F35" s="195"/>
      <c r="G35" s="196"/>
      <c r="H35" s="193"/>
      <c r="I35" s="196"/>
      <c r="J35" s="406"/>
      <c r="K35" s="406"/>
      <c r="L35" s="406"/>
      <c r="M35" s="406"/>
      <c r="N35" s="406"/>
      <c r="O35" s="240"/>
      <c r="P35" s="181"/>
      <c r="Q35" s="181"/>
      <c r="R35" s="181"/>
      <c r="S35" s="197"/>
      <c r="T35" s="197"/>
      <c r="U35" s="181"/>
      <c r="V35" s="198"/>
      <c r="W35" s="198"/>
      <c r="X35" s="181"/>
      <c r="Y35" s="199"/>
      <c r="Z35" s="181"/>
      <c r="AA35" s="185"/>
      <c r="AB35" s="200"/>
      <c r="AC35" s="181"/>
      <c r="AD35" s="200"/>
      <c r="AE35" s="222"/>
      <c r="AF35" s="201"/>
      <c r="AG35" s="198"/>
      <c r="AH35" s="198"/>
      <c r="AI35" s="198"/>
      <c r="AJ35" s="198"/>
      <c r="AK35" s="202"/>
      <c r="AL35" s="196"/>
      <c r="AM35" s="205">
        <f>AM10</f>
        <v>87778071341.449982</v>
      </c>
      <c r="AN35" s="205">
        <f>AN10</f>
        <v>66055522651.799995</v>
      </c>
      <c r="AO35" s="205">
        <f>AO10</f>
        <v>66055522651.799995</v>
      </c>
      <c r="AP35" s="205"/>
      <c r="AQ35" s="205"/>
    </row>
    <row r="36" spans="1:43" ht="76.150000000000006" customHeight="1" thickBot="1" x14ac:dyDescent="0.3">
      <c r="A36" s="358" t="s">
        <v>232</v>
      </c>
      <c r="B36" s="76" t="s">
        <v>250</v>
      </c>
      <c r="C36" s="92" t="s">
        <v>330</v>
      </c>
      <c r="D36" s="78" t="s">
        <v>246</v>
      </c>
      <c r="E36" s="390" t="s">
        <v>280</v>
      </c>
      <c r="F36" s="79">
        <v>2024130010023</v>
      </c>
      <c r="G36" s="358" t="s">
        <v>293</v>
      </c>
      <c r="H36" s="76" t="s">
        <v>294</v>
      </c>
      <c r="I36" s="76" t="s">
        <v>296</v>
      </c>
      <c r="J36" s="140">
        <v>0.65</v>
      </c>
      <c r="K36" s="76" t="s">
        <v>364</v>
      </c>
      <c r="L36" s="77"/>
      <c r="M36" s="76" t="s">
        <v>298</v>
      </c>
      <c r="N36" s="151">
        <v>1</v>
      </c>
      <c r="O36" s="418">
        <v>271626</v>
      </c>
      <c r="P36" s="80"/>
      <c r="Q36" s="80"/>
      <c r="R36" s="80"/>
      <c r="S36" s="381" t="s">
        <v>303</v>
      </c>
      <c r="T36" s="381" t="s">
        <v>306</v>
      </c>
      <c r="U36" s="394" t="s">
        <v>292</v>
      </c>
      <c r="V36" s="358" t="s">
        <v>299</v>
      </c>
      <c r="W36" s="358" t="s">
        <v>300</v>
      </c>
      <c r="X36" s="80" t="s">
        <v>301</v>
      </c>
      <c r="Y36" s="80" t="s">
        <v>302</v>
      </c>
      <c r="Z36" s="81"/>
      <c r="AA36" s="76"/>
      <c r="AB36" s="80" t="s">
        <v>54</v>
      </c>
      <c r="AC36" s="80"/>
      <c r="AD36" s="77"/>
      <c r="AE36" s="233">
        <v>1100000000</v>
      </c>
      <c r="AF36" s="132"/>
      <c r="AG36" s="81"/>
      <c r="AH36" s="81"/>
      <c r="AI36" s="81"/>
      <c r="AJ36" s="81"/>
      <c r="AK36" s="359" t="s">
        <v>367</v>
      </c>
      <c r="AL36" s="358" t="s">
        <v>368</v>
      </c>
    </row>
    <row r="37" spans="1:43" ht="127.5" customHeight="1" thickBot="1" x14ac:dyDescent="0.3">
      <c r="A37" s="358"/>
      <c r="B37" s="76"/>
      <c r="C37" s="92" t="s">
        <v>330</v>
      </c>
      <c r="D37" s="378" t="s">
        <v>247</v>
      </c>
      <c r="E37" s="391"/>
      <c r="F37" s="79"/>
      <c r="G37" s="358"/>
      <c r="H37" s="358" t="s">
        <v>295</v>
      </c>
      <c r="I37" s="358" t="s">
        <v>297</v>
      </c>
      <c r="J37" s="395">
        <v>0.35</v>
      </c>
      <c r="K37" s="217" t="s">
        <v>388</v>
      </c>
      <c r="L37" s="77"/>
      <c r="M37" s="80" t="s">
        <v>298</v>
      </c>
      <c r="N37" s="151">
        <v>1</v>
      </c>
      <c r="O37" s="418">
        <v>139000000</v>
      </c>
      <c r="P37" s="80"/>
      <c r="Q37" s="80"/>
      <c r="R37" s="80"/>
      <c r="S37" s="382"/>
      <c r="T37" s="382"/>
      <c r="U37" s="394"/>
      <c r="V37" s="358"/>
      <c r="W37" s="358"/>
      <c r="X37" s="80" t="s">
        <v>362</v>
      </c>
      <c r="Y37" s="80" t="s">
        <v>365</v>
      </c>
      <c r="Z37" s="82"/>
      <c r="AA37" s="76"/>
      <c r="AB37" s="80" t="s">
        <v>54</v>
      </c>
      <c r="AC37" s="80"/>
      <c r="AD37" s="77"/>
      <c r="AE37" s="234">
        <v>1002000000</v>
      </c>
      <c r="AF37" s="132"/>
      <c r="AG37" s="82"/>
      <c r="AH37" s="82"/>
      <c r="AI37" s="82"/>
      <c r="AJ37" s="82"/>
      <c r="AK37" s="359"/>
      <c r="AL37" s="358"/>
    </row>
    <row r="38" spans="1:43" ht="135.75" customHeight="1" thickBot="1" x14ac:dyDescent="0.3">
      <c r="A38" s="358"/>
      <c r="B38" s="76"/>
      <c r="C38" s="92"/>
      <c r="D38" s="379"/>
      <c r="E38" s="391"/>
      <c r="F38" s="79"/>
      <c r="G38" s="358"/>
      <c r="H38" s="358"/>
      <c r="I38" s="358"/>
      <c r="J38" s="396"/>
      <c r="K38" s="218" t="s">
        <v>389</v>
      </c>
      <c r="L38" s="77"/>
      <c r="M38" s="80" t="s">
        <v>298</v>
      </c>
      <c r="N38" s="151">
        <v>1</v>
      </c>
      <c r="O38" s="225" t="s">
        <v>395</v>
      </c>
      <c r="P38" s="80"/>
      <c r="Q38" s="80"/>
      <c r="R38" s="80"/>
      <c r="S38" s="382"/>
      <c r="T38" s="382"/>
      <c r="U38" s="394"/>
      <c r="V38" s="358"/>
      <c r="W38" s="358"/>
      <c r="X38" s="80" t="s">
        <v>301</v>
      </c>
      <c r="Y38" s="80" t="s">
        <v>302</v>
      </c>
      <c r="Z38" s="82"/>
      <c r="AA38" s="76"/>
      <c r="AB38" s="80" t="s">
        <v>54</v>
      </c>
      <c r="AC38" s="80"/>
      <c r="AD38" s="77"/>
      <c r="AE38" s="235">
        <v>500000000</v>
      </c>
      <c r="AF38" s="132"/>
      <c r="AG38" s="82"/>
      <c r="AH38" s="82"/>
      <c r="AI38" s="82"/>
      <c r="AJ38" s="82"/>
      <c r="AK38" s="359"/>
      <c r="AL38" s="358"/>
      <c r="AM38" s="204">
        <v>11034189128.68</v>
      </c>
      <c r="AN38" s="204">
        <v>10160919085</v>
      </c>
      <c r="AO38" s="204">
        <v>10160919085</v>
      </c>
      <c r="AP38" s="206">
        <f>AN38/AM38</f>
        <v>0.92085779630057252</v>
      </c>
      <c r="AQ38" s="206">
        <f>AO38/AM38</f>
        <v>0.92085779630057252</v>
      </c>
    </row>
    <row r="39" spans="1:43" ht="107.25" customHeight="1" thickBot="1" x14ac:dyDescent="0.3">
      <c r="A39" s="358"/>
      <c r="B39" s="76" t="s">
        <v>250</v>
      </c>
      <c r="C39" s="92" t="s">
        <v>330</v>
      </c>
      <c r="D39" s="380"/>
      <c r="E39" s="392"/>
      <c r="F39" s="79">
        <v>2024130010023</v>
      </c>
      <c r="G39" s="358"/>
      <c r="H39" s="358"/>
      <c r="I39" s="358"/>
      <c r="J39" s="397"/>
      <c r="K39" s="218" t="s">
        <v>390</v>
      </c>
      <c r="L39" s="77"/>
      <c r="M39" s="80" t="s">
        <v>298</v>
      </c>
      <c r="N39" s="151">
        <v>1</v>
      </c>
      <c r="O39" s="225" t="s">
        <v>395</v>
      </c>
      <c r="P39" s="80"/>
      <c r="Q39" s="80"/>
      <c r="R39" s="80"/>
      <c r="S39" s="383"/>
      <c r="T39" s="383"/>
      <c r="U39" s="394"/>
      <c r="V39" s="358"/>
      <c r="W39" s="358"/>
      <c r="X39" s="80" t="s">
        <v>301</v>
      </c>
      <c r="Y39" s="80" t="s">
        <v>302</v>
      </c>
      <c r="Z39" s="82"/>
      <c r="AA39" s="76"/>
      <c r="AB39" s="80" t="s">
        <v>54</v>
      </c>
      <c r="AC39" s="80"/>
      <c r="AD39" s="77"/>
      <c r="AE39" s="236">
        <v>5110215776.3199997</v>
      </c>
      <c r="AF39" s="132"/>
      <c r="AG39" s="82"/>
      <c r="AH39" s="82"/>
      <c r="AI39" s="82"/>
      <c r="AJ39" s="82"/>
      <c r="AK39" s="359"/>
      <c r="AL39" s="358"/>
    </row>
    <row r="40" spans="1:43" s="192" customFormat="1" ht="79.150000000000006" customHeight="1" thickBot="1" x14ac:dyDescent="0.45">
      <c r="A40" s="180"/>
      <c r="B40" s="180"/>
      <c r="C40" s="181"/>
      <c r="D40" s="182"/>
      <c r="E40" s="183"/>
      <c r="F40" s="184"/>
      <c r="G40" s="180"/>
      <c r="H40" s="180"/>
      <c r="I40" s="180"/>
      <c r="J40" s="406"/>
      <c r="K40" s="406"/>
      <c r="L40" s="406"/>
      <c r="M40" s="406"/>
      <c r="N40" s="406"/>
      <c r="O40" s="241"/>
      <c r="P40" s="186"/>
      <c r="Q40" s="186"/>
      <c r="R40" s="186"/>
      <c r="S40" s="187"/>
      <c r="T40" s="187"/>
      <c r="U40" s="186"/>
      <c r="V40" s="180"/>
      <c r="W40" s="180"/>
      <c r="X40" s="186"/>
      <c r="Y40" s="186"/>
      <c r="Z40" s="188"/>
      <c r="AA40" s="180"/>
      <c r="AB40" s="186"/>
      <c r="AC40" s="186"/>
      <c r="AD40" s="189"/>
      <c r="AE40" s="237"/>
      <c r="AF40" s="190"/>
      <c r="AG40" s="188"/>
      <c r="AH40" s="188"/>
      <c r="AI40" s="188"/>
      <c r="AJ40" s="188"/>
      <c r="AK40" s="191"/>
      <c r="AL40" s="180"/>
      <c r="AM40" s="205">
        <f>AM38</f>
        <v>11034189128.68</v>
      </c>
      <c r="AN40" s="205">
        <f>AN38</f>
        <v>10160919085</v>
      </c>
      <c r="AO40" s="205">
        <f>AO38</f>
        <v>10160919085</v>
      </c>
    </row>
    <row r="41" spans="1:43" ht="145.5" customHeight="1" thickBot="1" x14ac:dyDescent="0.3">
      <c r="A41" s="67" t="s">
        <v>233</v>
      </c>
      <c r="B41" s="356" t="s">
        <v>251</v>
      </c>
      <c r="C41" s="92" t="s">
        <v>330</v>
      </c>
      <c r="D41" s="386" t="s">
        <v>248</v>
      </c>
      <c r="E41" s="356" t="s">
        <v>281</v>
      </c>
      <c r="F41" s="388">
        <v>2024130010022</v>
      </c>
      <c r="G41" s="356" t="s">
        <v>282</v>
      </c>
      <c r="H41" s="67" t="s">
        <v>283</v>
      </c>
      <c r="I41" s="356" t="s">
        <v>285</v>
      </c>
      <c r="J41" s="398">
        <v>1</v>
      </c>
      <c r="K41" s="223" t="s">
        <v>391</v>
      </c>
      <c r="L41" s="73"/>
      <c r="M41" s="74" t="s">
        <v>286</v>
      </c>
      <c r="N41" s="146">
        <v>1</v>
      </c>
      <c r="O41" s="225" t="s">
        <v>395</v>
      </c>
      <c r="P41" s="74"/>
      <c r="Q41" s="74"/>
      <c r="R41" s="74"/>
      <c r="S41" s="384" t="s">
        <v>304</v>
      </c>
      <c r="T41" s="384" t="s">
        <v>305</v>
      </c>
      <c r="U41" s="393" t="s">
        <v>292</v>
      </c>
      <c r="V41" s="356" t="s">
        <v>287</v>
      </c>
      <c r="W41" s="356" t="s">
        <v>288</v>
      </c>
      <c r="X41" s="74" t="s">
        <v>289</v>
      </c>
      <c r="Y41" s="74" t="s">
        <v>290</v>
      </c>
      <c r="Z41" s="75"/>
      <c r="AA41" s="67"/>
      <c r="AB41" s="74" t="s">
        <v>54</v>
      </c>
      <c r="AC41" s="74"/>
      <c r="AD41" s="73"/>
      <c r="AE41" s="238">
        <v>918126117.21000004</v>
      </c>
      <c r="AF41" s="133"/>
      <c r="AG41" s="75"/>
      <c r="AH41" s="75"/>
      <c r="AI41" s="75"/>
      <c r="AJ41" s="75"/>
      <c r="AK41" s="354" t="s">
        <v>366</v>
      </c>
      <c r="AL41" s="356" t="s">
        <v>369</v>
      </c>
    </row>
    <row r="42" spans="1:43" ht="163.5" customHeight="1" thickBot="1" x14ac:dyDescent="0.3">
      <c r="A42" s="68" t="s">
        <v>234</v>
      </c>
      <c r="B42" s="357"/>
      <c r="C42" s="92" t="s">
        <v>330</v>
      </c>
      <c r="D42" s="387"/>
      <c r="E42" s="357"/>
      <c r="F42" s="389"/>
      <c r="G42" s="357"/>
      <c r="H42" s="384" t="s">
        <v>284</v>
      </c>
      <c r="I42" s="357"/>
      <c r="J42" s="399"/>
      <c r="K42" s="224" t="s">
        <v>392</v>
      </c>
      <c r="L42" s="69"/>
      <c r="M42" s="70" t="s">
        <v>286</v>
      </c>
      <c r="N42" s="146">
        <v>1</v>
      </c>
      <c r="O42" s="226">
        <v>0</v>
      </c>
      <c r="P42" s="74"/>
      <c r="Q42" s="74"/>
      <c r="R42" s="74"/>
      <c r="S42" s="385"/>
      <c r="T42" s="385"/>
      <c r="U42" s="360"/>
      <c r="V42" s="357"/>
      <c r="W42" s="360"/>
      <c r="X42" s="70" t="s">
        <v>289</v>
      </c>
      <c r="Y42" s="70" t="s">
        <v>291</v>
      </c>
      <c r="Z42" s="71"/>
      <c r="AA42" s="68"/>
      <c r="AB42" s="70" t="s">
        <v>54</v>
      </c>
      <c r="AC42" s="70"/>
      <c r="AD42" s="69"/>
      <c r="AE42" s="239">
        <v>1200000000</v>
      </c>
      <c r="AF42" s="134"/>
      <c r="AG42" s="71"/>
      <c r="AH42" s="71"/>
      <c r="AI42" s="71"/>
      <c r="AJ42" s="71"/>
      <c r="AK42" s="355"/>
      <c r="AL42" s="357"/>
      <c r="AM42" s="204">
        <v>2043273428.8</v>
      </c>
      <c r="AN42" s="204">
        <v>1828644027.8</v>
      </c>
      <c r="AO42" s="204">
        <v>1828644027.8</v>
      </c>
      <c r="AP42" s="206">
        <f>AN42/AM42</f>
        <v>0.89495806191438099</v>
      </c>
      <c r="AQ42" s="206">
        <f>AO42/AM42</f>
        <v>0.89495806191438099</v>
      </c>
    </row>
    <row r="43" spans="1:43" ht="163.5" customHeight="1" thickBot="1" x14ac:dyDescent="0.3">
      <c r="A43" s="68"/>
      <c r="B43" s="357"/>
      <c r="C43" s="92"/>
      <c r="D43" s="387"/>
      <c r="E43" s="357"/>
      <c r="F43" s="389"/>
      <c r="G43" s="357"/>
      <c r="H43" s="385"/>
      <c r="I43" s="357"/>
      <c r="J43" s="399"/>
      <c r="K43" s="224" t="s">
        <v>393</v>
      </c>
      <c r="L43" s="69"/>
      <c r="M43" s="70"/>
      <c r="N43" s="146">
        <v>1</v>
      </c>
      <c r="O43" s="225" t="s">
        <v>395</v>
      </c>
      <c r="P43" s="74"/>
      <c r="Q43" s="74"/>
      <c r="R43" s="74"/>
      <c r="S43" s="385"/>
      <c r="T43" s="385"/>
      <c r="U43" s="360"/>
      <c r="V43" s="357"/>
      <c r="W43" s="360"/>
      <c r="X43" s="70"/>
      <c r="Y43" s="70"/>
      <c r="Z43" s="71"/>
      <c r="AA43" s="68"/>
      <c r="AB43" s="70"/>
      <c r="AC43" s="70"/>
      <c r="AD43" s="69"/>
      <c r="AE43" s="239">
        <v>500000000</v>
      </c>
      <c r="AF43" s="134"/>
      <c r="AG43" s="71"/>
      <c r="AH43" s="71"/>
      <c r="AI43" s="71"/>
      <c r="AJ43" s="71"/>
      <c r="AK43" s="355"/>
      <c r="AL43" s="357"/>
      <c r="AM43" s="204"/>
      <c r="AN43" s="204"/>
      <c r="AO43" s="204"/>
      <c r="AP43" s="206"/>
      <c r="AQ43" s="206"/>
    </row>
    <row r="44" spans="1:43" ht="146.25" customHeight="1" thickBot="1" x14ac:dyDescent="0.3">
      <c r="A44" s="68" t="s">
        <v>235</v>
      </c>
      <c r="B44" s="357"/>
      <c r="C44" s="92" t="s">
        <v>330</v>
      </c>
      <c r="D44" s="387"/>
      <c r="E44" s="357"/>
      <c r="F44" s="389"/>
      <c r="G44" s="357"/>
      <c r="H44" s="356"/>
      <c r="I44" s="357"/>
      <c r="J44" s="393"/>
      <c r="K44" s="224" t="s">
        <v>394</v>
      </c>
      <c r="L44" s="69"/>
      <c r="M44" s="70" t="s">
        <v>286</v>
      </c>
      <c r="N44" s="146">
        <v>1</v>
      </c>
      <c r="O44" s="226" t="s">
        <v>395</v>
      </c>
      <c r="P44" s="74"/>
      <c r="Q44" s="74"/>
      <c r="R44" s="74"/>
      <c r="S44" s="356"/>
      <c r="T44" s="356"/>
      <c r="U44" s="360"/>
      <c r="V44" s="357"/>
      <c r="W44" s="360"/>
      <c r="X44" s="70" t="s">
        <v>289</v>
      </c>
      <c r="Y44" s="70" t="s">
        <v>291</v>
      </c>
      <c r="Z44" s="72"/>
      <c r="AA44" s="68"/>
      <c r="AB44" s="70" t="s">
        <v>54</v>
      </c>
      <c r="AC44" s="70"/>
      <c r="AD44" s="69"/>
      <c r="AE44" s="239">
        <v>1000000000</v>
      </c>
      <c r="AF44" s="134"/>
      <c r="AG44" s="72"/>
      <c r="AH44" s="72"/>
      <c r="AI44" s="72"/>
      <c r="AJ44" s="72"/>
      <c r="AK44" s="355"/>
      <c r="AL44" s="357"/>
    </row>
    <row r="45" spans="1:43" x14ac:dyDescent="0.25">
      <c r="AM45" s="207"/>
      <c r="AN45" s="207"/>
      <c r="AO45" s="207"/>
    </row>
    <row r="46" spans="1:43" s="192" customFormat="1" ht="24" x14ac:dyDescent="0.4">
      <c r="J46" s="406"/>
      <c r="K46" s="406"/>
      <c r="L46" s="406"/>
      <c r="M46" s="406"/>
      <c r="N46" s="406"/>
      <c r="O46" s="242"/>
      <c r="P46" s="162"/>
      <c r="Q46" s="162"/>
      <c r="R46" s="162"/>
      <c r="AA46" s="209"/>
      <c r="AC46" s="162"/>
      <c r="AE46" s="215"/>
      <c r="AF46" s="345"/>
      <c r="AG46" s="345"/>
      <c r="AH46" s="345"/>
      <c r="AI46" s="345"/>
      <c r="AJ46" s="345"/>
      <c r="AK46" s="345"/>
      <c r="AL46" s="345"/>
      <c r="AM46" s="205">
        <f>AM42</f>
        <v>2043273428.8</v>
      </c>
      <c r="AN46" s="205">
        <f t="shared" ref="AN46:AO46" si="1">AN42</f>
        <v>1828644027.8</v>
      </c>
      <c r="AO46" s="205">
        <f t="shared" si="1"/>
        <v>1828644027.8</v>
      </c>
    </row>
    <row r="48" spans="1:43" ht="24" x14ac:dyDescent="0.4">
      <c r="AP48" s="208"/>
      <c r="AQ48" s="208"/>
    </row>
    <row r="49" spans="15:43" ht="24" x14ac:dyDescent="0.4">
      <c r="O49" s="242"/>
      <c r="AK49" s="192" t="s">
        <v>386</v>
      </c>
      <c r="AM49" s="205">
        <f>SUM(AM46+AM40+AM35)</f>
        <v>100855533898.92998</v>
      </c>
      <c r="AN49" s="205">
        <f t="shared" ref="AN49:AO49" si="2">SUM(AN46+AN40+AN35)</f>
        <v>78045085764.599991</v>
      </c>
      <c r="AO49" s="205">
        <f t="shared" si="2"/>
        <v>78045085764.599991</v>
      </c>
      <c r="AP49" s="208">
        <f>AN49/AM49</f>
        <v>0.77383047560693152</v>
      </c>
      <c r="AQ49" s="208">
        <f>AO49/AM49</f>
        <v>0.77383047560693152</v>
      </c>
    </row>
  </sheetData>
  <mergeCells count="77">
    <mergeCell ref="J35:N35"/>
    <mergeCell ref="J40:N40"/>
    <mergeCell ref="J46:N46"/>
    <mergeCell ref="J15:J19"/>
    <mergeCell ref="H9:H12"/>
    <mergeCell ref="F15:F19"/>
    <mergeCell ref="H15:H19"/>
    <mergeCell ref="D20:D23"/>
    <mergeCell ref="D24:D28"/>
    <mergeCell ref="I15:I19"/>
    <mergeCell ref="U41:U44"/>
    <mergeCell ref="I37:I39"/>
    <mergeCell ref="H37:H39"/>
    <mergeCell ref="U36:U39"/>
    <mergeCell ref="V36:V39"/>
    <mergeCell ref="I41:I44"/>
    <mergeCell ref="V41:V44"/>
    <mergeCell ref="S36:S39"/>
    <mergeCell ref="S41:S44"/>
    <mergeCell ref="T41:T44"/>
    <mergeCell ref="T36:T39"/>
    <mergeCell ref="J37:J39"/>
    <mergeCell ref="J41:J44"/>
    <mergeCell ref="A36:A39"/>
    <mergeCell ref="B41:B44"/>
    <mergeCell ref="D41:D44"/>
    <mergeCell ref="E41:E44"/>
    <mergeCell ref="F41:F44"/>
    <mergeCell ref="E36:E39"/>
    <mergeCell ref="G41:G44"/>
    <mergeCell ref="G36:G39"/>
    <mergeCell ref="D37:D39"/>
    <mergeCell ref="H42:H44"/>
    <mergeCell ref="C3:AK3"/>
    <mergeCell ref="C4:AK4"/>
    <mergeCell ref="C5:AL5"/>
    <mergeCell ref="A6:W7"/>
    <mergeCell ref="A5:B5"/>
    <mergeCell ref="A1:B4"/>
    <mergeCell ref="X6:AC7"/>
    <mergeCell ref="AE6:AL7"/>
    <mergeCell ref="C1:AK1"/>
    <mergeCell ref="C2:AK2"/>
    <mergeCell ref="A15:A19"/>
    <mergeCell ref="C15:C19"/>
    <mergeCell ref="D15:D19"/>
    <mergeCell ref="E15:E19"/>
    <mergeCell ref="B9:B28"/>
    <mergeCell ref="D9:D11"/>
    <mergeCell ref="D13:D14"/>
    <mergeCell ref="T9:T34"/>
    <mergeCell ref="S9:S34"/>
    <mergeCell ref="G9:G34"/>
    <mergeCell ref="I9:I12"/>
    <mergeCell ref="I29:I34"/>
    <mergeCell ref="I13:I14"/>
    <mergeCell ref="H13:H14"/>
    <mergeCell ref="H20:H23"/>
    <mergeCell ref="I20:I23"/>
    <mergeCell ref="H24:H28"/>
    <mergeCell ref="I24:I28"/>
    <mergeCell ref="J29:J34"/>
    <mergeCell ref="J9:J12"/>
    <mergeCell ref="J13:J14"/>
    <mergeCell ref="J20:J23"/>
    <mergeCell ref="J24:J28"/>
    <mergeCell ref="AF46:AL46"/>
    <mergeCell ref="V9:V34"/>
    <mergeCell ref="W9:W34"/>
    <mergeCell ref="AK9:AK34"/>
    <mergeCell ref="AL9:AL34"/>
    <mergeCell ref="AK41:AK44"/>
    <mergeCell ref="AL41:AL44"/>
    <mergeCell ref="W36:W39"/>
    <mergeCell ref="AK36:AK39"/>
    <mergeCell ref="AL36:AL39"/>
    <mergeCell ref="W41:W44"/>
  </mergeCells>
  <dataValidations count="1">
    <dataValidation type="list" allowBlank="1" showInputMessage="1" showErrorMessage="1" sqref="L47:L142 L9:L34 L36:L39 L41:L45" xr:uid="{53F5AFE7-0648-4BC3-B595-23D9432F3963}">
      <formula1>$AT$9:$AT$30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AA9:AA97</xm:sqref>
        </x14:dataValidation>
        <x14:dataValidation type="list" allowBlank="1" showInputMessage="1" showErrorMessage="1" xr:uid="{585F26FA-142C-4EF2-9E2D-B1B94565E479}">
          <x14:formula1>
            <xm:f>ANEXO1!$F$2:$F$7</xm:f>
          </x14:formula1>
          <xm:sqref>AB9:AB106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5703125" customWidth="1"/>
    <col min="4" max="4" width="20.42578125" customWidth="1"/>
    <col min="5" max="6" width="22.85546875" customWidth="1"/>
    <col min="7" max="7" width="25.28515625" customWidth="1"/>
  </cols>
  <sheetData>
    <row r="2" spans="1:7" x14ac:dyDescent="0.25">
      <c r="A2" s="415" t="s">
        <v>37</v>
      </c>
      <c r="B2" s="416"/>
      <c r="C2" s="416"/>
      <c r="D2" s="416"/>
      <c r="E2" s="416"/>
      <c r="F2" s="416"/>
      <c r="G2" s="417"/>
    </row>
    <row r="3" spans="1:7" s="6" customFormat="1" x14ac:dyDescent="0.25">
      <c r="A3" s="30" t="s">
        <v>38</v>
      </c>
      <c r="B3" s="412" t="s">
        <v>39</v>
      </c>
      <c r="C3" s="412"/>
      <c r="D3" s="412"/>
      <c r="E3" s="412"/>
      <c r="F3" s="412"/>
      <c r="G3" s="32" t="s">
        <v>40</v>
      </c>
    </row>
    <row r="4" spans="1:7" ht="12.75" customHeight="1" x14ac:dyDescent="0.25">
      <c r="A4" s="33">
        <v>45489</v>
      </c>
      <c r="B4" s="413" t="s">
        <v>224</v>
      </c>
      <c r="C4" s="413"/>
      <c r="D4" s="413"/>
      <c r="E4" s="413"/>
      <c r="F4" s="413"/>
      <c r="G4" s="34" t="s">
        <v>225</v>
      </c>
    </row>
    <row r="5" spans="1:7" ht="12.75" customHeight="1" x14ac:dyDescent="0.25">
      <c r="A5" s="35"/>
      <c r="B5" s="413"/>
      <c r="C5" s="413"/>
      <c r="D5" s="413"/>
      <c r="E5" s="413"/>
      <c r="F5" s="413"/>
      <c r="G5" s="34"/>
    </row>
    <row r="6" spans="1:7" x14ac:dyDescent="0.25">
      <c r="A6" s="35"/>
      <c r="B6" s="414"/>
      <c r="C6" s="414"/>
      <c r="D6" s="414"/>
      <c r="E6" s="414"/>
      <c r="F6" s="414"/>
      <c r="G6" s="37"/>
    </row>
    <row r="7" spans="1:7" x14ac:dyDescent="0.25">
      <c r="A7" s="35"/>
      <c r="B7" s="414"/>
      <c r="C7" s="414"/>
      <c r="D7" s="414"/>
      <c r="E7" s="414"/>
      <c r="F7" s="414"/>
      <c r="G7" s="37"/>
    </row>
    <row r="8" spans="1:7" x14ac:dyDescent="0.25">
      <c r="A8" s="35"/>
      <c r="B8" s="36"/>
      <c r="C8" s="36"/>
      <c r="D8" s="36"/>
      <c r="E8" s="36"/>
      <c r="F8" s="36"/>
      <c r="G8" s="37"/>
    </row>
    <row r="9" spans="1:7" x14ac:dyDescent="0.25">
      <c r="A9" s="408" t="s">
        <v>226</v>
      </c>
      <c r="B9" s="409"/>
      <c r="C9" s="409"/>
      <c r="D9" s="409"/>
      <c r="E9" s="409"/>
      <c r="F9" s="409"/>
      <c r="G9" s="410"/>
    </row>
    <row r="10" spans="1:7" s="6" customFormat="1" x14ac:dyDescent="0.25">
      <c r="A10" s="31"/>
      <c r="B10" s="412" t="s">
        <v>41</v>
      </c>
      <c r="C10" s="412"/>
      <c r="D10" s="412" t="s">
        <v>42</v>
      </c>
      <c r="E10" s="412"/>
      <c r="F10" s="31" t="s">
        <v>38</v>
      </c>
      <c r="G10" s="31" t="s">
        <v>43</v>
      </c>
    </row>
    <row r="11" spans="1:7" x14ac:dyDescent="0.25">
      <c r="A11" s="38" t="s">
        <v>44</v>
      </c>
      <c r="B11" s="413" t="s">
        <v>45</v>
      </c>
      <c r="C11" s="413"/>
      <c r="D11" s="411" t="s">
        <v>46</v>
      </c>
      <c r="E11" s="411"/>
      <c r="F11" s="35" t="s">
        <v>79</v>
      </c>
      <c r="G11" s="37"/>
    </row>
    <row r="12" spans="1:7" x14ac:dyDescent="0.25">
      <c r="A12" s="38" t="s">
        <v>47</v>
      </c>
      <c r="B12" s="411" t="s">
        <v>48</v>
      </c>
      <c r="C12" s="411"/>
      <c r="D12" s="411" t="s">
        <v>80</v>
      </c>
      <c r="E12" s="411"/>
      <c r="F12" s="35" t="s">
        <v>79</v>
      </c>
      <c r="G12" s="37"/>
    </row>
    <row r="13" spans="1:7" x14ac:dyDescent="0.25">
      <c r="A13" s="38" t="s">
        <v>49</v>
      </c>
      <c r="B13" s="411" t="s">
        <v>48</v>
      </c>
      <c r="C13" s="411"/>
      <c r="D13" s="411" t="s">
        <v>80</v>
      </c>
      <c r="E13" s="411"/>
      <c r="F13" s="35" t="s">
        <v>79</v>
      </c>
      <c r="G13" s="3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A3" sqref="A3"/>
    </sheetView>
  </sheetViews>
  <sheetFormatPr baseColWidth="10" defaultColWidth="10.85546875" defaultRowHeight="15" x14ac:dyDescent="0.25"/>
  <cols>
    <col min="1" max="1" width="55.42578125" customWidth="1"/>
    <col min="5" max="5" width="20" customWidth="1"/>
    <col min="6" max="6" width="34.7109375" customWidth="1"/>
  </cols>
  <sheetData>
    <row r="1" spans="1:6" ht="52.5" customHeight="1" x14ac:dyDescent="0.25">
      <c r="A1" s="28" t="s">
        <v>50</v>
      </c>
      <c r="E1" s="7" t="s">
        <v>51</v>
      </c>
      <c r="F1" s="7" t="s">
        <v>52</v>
      </c>
    </row>
    <row r="2" spans="1:6" ht="25.5" customHeight="1" x14ac:dyDescent="0.25">
      <c r="A2" s="27" t="s">
        <v>53</v>
      </c>
      <c r="E2" s="8">
        <v>0</v>
      </c>
      <c r="F2" s="9" t="s">
        <v>54</v>
      </c>
    </row>
    <row r="3" spans="1:6" ht="45" customHeight="1" x14ac:dyDescent="0.25">
      <c r="A3" s="27" t="s">
        <v>55</v>
      </c>
      <c r="E3" s="8">
        <v>1</v>
      </c>
      <c r="F3" s="9" t="s">
        <v>56</v>
      </c>
    </row>
    <row r="4" spans="1:6" ht="45" customHeight="1" x14ac:dyDescent="0.25">
      <c r="A4" s="27" t="s">
        <v>57</v>
      </c>
      <c r="E4" s="8">
        <v>2</v>
      </c>
      <c r="F4" s="9" t="s">
        <v>58</v>
      </c>
    </row>
    <row r="5" spans="1:6" ht="45" customHeight="1" x14ac:dyDescent="0.25">
      <c r="A5" s="27" t="s">
        <v>59</v>
      </c>
      <c r="E5" s="8">
        <v>3</v>
      </c>
      <c r="F5" s="9" t="s">
        <v>60</v>
      </c>
    </row>
    <row r="6" spans="1:6" ht="45" customHeight="1" x14ac:dyDescent="0.25">
      <c r="A6" s="27" t="s">
        <v>61</v>
      </c>
      <c r="E6" s="8">
        <v>4</v>
      </c>
      <c r="F6" s="9" t="s">
        <v>62</v>
      </c>
    </row>
    <row r="7" spans="1:6" ht="45" customHeight="1" x14ac:dyDescent="0.25">
      <c r="A7" s="27" t="s">
        <v>63</v>
      </c>
      <c r="E7" s="8">
        <v>5</v>
      </c>
      <c r="F7" s="9" t="s">
        <v>64</v>
      </c>
    </row>
    <row r="8" spans="1:6" ht="45" customHeight="1" x14ac:dyDescent="0.25">
      <c r="A8" s="27" t="s">
        <v>65</v>
      </c>
    </row>
    <row r="9" spans="1:6" ht="45" customHeight="1" x14ac:dyDescent="0.25">
      <c r="A9" s="27" t="s">
        <v>66</v>
      </c>
    </row>
    <row r="10" spans="1:6" ht="45" customHeight="1" x14ac:dyDescent="0.25">
      <c r="A10" s="27" t="s">
        <v>67</v>
      </c>
    </row>
    <row r="11" spans="1:6" ht="45" customHeight="1" x14ac:dyDescent="0.25">
      <c r="A11" s="27" t="s">
        <v>68</v>
      </c>
    </row>
    <row r="12" spans="1:6" ht="45" customHeight="1" x14ac:dyDescent="0.25">
      <c r="A12" s="27" t="s">
        <v>69</v>
      </c>
    </row>
    <row r="13" spans="1:6" ht="45" customHeight="1" x14ac:dyDescent="0.25">
      <c r="A13" s="27" t="s">
        <v>70</v>
      </c>
    </row>
    <row r="14" spans="1:6" ht="45" customHeight="1" x14ac:dyDescent="0.25">
      <c r="A14" s="27" t="s">
        <v>71</v>
      </c>
    </row>
    <row r="15" spans="1:6" ht="45" customHeight="1" x14ac:dyDescent="0.25">
      <c r="A15" s="27" t="s">
        <v>72</v>
      </c>
    </row>
    <row r="16" spans="1:6" ht="45" customHeight="1" x14ac:dyDescent="0.25">
      <c r="A16" s="27" t="s">
        <v>73</v>
      </c>
    </row>
    <row r="17" spans="1:1" ht="45" customHeight="1" x14ac:dyDescent="0.25">
      <c r="A17" s="27" t="s">
        <v>74</v>
      </c>
    </row>
    <row r="18" spans="1:1" ht="45" customHeight="1" x14ac:dyDescent="0.25">
      <c r="A18" s="27" t="s">
        <v>75</v>
      </c>
    </row>
    <row r="19" spans="1:1" ht="45" customHeight="1" x14ac:dyDescent="0.25">
      <c r="A19" s="27" t="s">
        <v>76</v>
      </c>
    </row>
    <row r="20" spans="1:1" ht="45" customHeight="1" x14ac:dyDescent="0.25">
      <c r="A20" s="27" t="s">
        <v>77</v>
      </c>
    </row>
    <row r="21" spans="1:1" ht="45" customHeight="1" x14ac:dyDescent="0.25">
      <c r="A21" s="27"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 GIOVANA</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Luis Fernando</cp:lastModifiedBy>
  <dcterms:created xsi:type="dcterms:W3CDTF">2024-07-04T17:50:33Z</dcterms:created>
  <dcterms:modified xsi:type="dcterms:W3CDTF">2025-04-08T18:37:24Z</dcterms:modified>
</cp:coreProperties>
</file>